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754" firstSheet="1" activeTab="1"/>
  </bookViews>
  <sheets>
    <sheet name="沅陵县2024年度油茶产业综合开发项目奖补资金兑付表（第一批）" sheetId="1" r:id="rId1"/>
    <sheet name="沅陵县2024年度油茶基地建设项目新造四旁造林苗木及资金统计表" sheetId="5" r:id="rId2"/>
  </sheets>
  <definedNames>
    <definedName name="_xlnm._FilterDatabase" localSheetId="0" hidden="1">'沅陵县2024年度油茶产业综合开发项目奖补资金兑付表（第一批）'!$A$7:$V$67</definedName>
    <definedName name="_xlnm.Print_Titles" localSheetId="0">'沅陵县2024年度油茶产业综合开发项目奖补资金兑付表（第一批）'!$1:$5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<sst xmlns="http://schemas.openxmlformats.org/spreadsheetml/2006/main" count="174" uniqueCount="92">
  <si>
    <t>沅陵县2024年度油茶产业综合开发项目奖补资金兑付表（第一批）</t>
  </si>
  <si>
    <t>单位:亩、元</t>
  </si>
  <si>
    <t>乡镇</t>
  </si>
  <si>
    <t>责任主体</t>
  </si>
  <si>
    <t>规划面积</t>
  </si>
  <si>
    <t>验收面积</t>
  </si>
  <si>
    <t>合格面积</t>
  </si>
  <si>
    <t>兑付标准</t>
  </si>
  <si>
    <t>兑付金额</t>
  </si>
  <si>
    <t>备注</t>
  </si>
  <si>
    <t>合计</t>
  </si>
  <si>
    <t xml:space="preserve">新造 </t>
  </si>
  <si>
    <t>低产低效林改造</t>
  </si>
  <si>
    <t>四边植树</t>
  </si>
  <si>
    <t>新造</t>
  </si>
  <si>
    <t>低改</t>
  </si>
  <si>
    <t>抚育改造</t>
  </si>
  <si>
    <t>更新改造</t>
  </si>
  <si>
    <t>面积</t>
  </si>
  <si>
    <t>栽植苗木株数</t>
  </si>
  <si>
    <t>中央资金</t>
  </si>
  <si>
    <t>县级资金</t>
  </si>
  <si>
    <t>沅陵县</t>
  </si>
  <si>
    <t>新造1000元/亩，抚育改造500元/亩，更新改造1000元/亩，四边2年生容器苗2.779元/株。</t>
  </si>
  <si>
    <t>陈家滩乡</t>
  </si>
  <si>
    <t>二酉乡</t>
  </si>
  <si>
    <t>沅陵县伟丰农林开发有限公司</t>
  </si>
  <si>
    <t>沅陵县大溪农林开发有限公司</t>
  </si>
  <si>
    <t>沅陵县康欣园科技生态茶油有限公司</t>
  </si>
  <si>
    <t>粟贵禹</t>
  </si>
  <si>
    <t>官庄镇</t>
  </si>
  <si>
    <t>借母溪乡</t>
  </si>
  <si>
    <t>罗宗万</t>
  </si>
  <si>
    <t>凉水井镇</t>
  </si>
  <si>
    <t>沅陵洪源油茶开发有限公司</t>
  </si>
  <si>
    <t>湖南永吉航农业综合开发有限公司</t>
  </si>
  <si>
    <t>蔡传英</t>
  </si>
  <si>
    <t>张明志</t>
  </si>
  <si>
    <t>谢正庭</t>
  </si>
  <si>
    <t>张良富</t>
  </si>
  <si>
    <t>麻溪铺镇</t>
  </si>
  <si>
    <t>沅陵县汉陵农林科技发展有限公司</t>
  </si>
  <si>
    <t>黄立基</t>
  </si>
  <si>
    <t>马底驿乡</t>
  </si>
  <si>
    <t>明溪口镇</t>
  </si>
  <si>
    <t>杨流云</t>
  </si>
  <si>
    <t>龚跃进</t>
  </si>
  <si>
    <t>盘古乡</t>
  </si>
  <si>
    <t>沅陵且沃丰桐</t>
  </si>
  <si>
    <t>吕增清</t>
  </si>
  <si>
    <t>石显军</t>
  </si>
  <si>
    <t>老谢</t>
  </si>
  <si>
    <t>李永才</t>
  </si>
  <si>
    <t>瞿良军</t>
  </si>
  <si>
    <t>筲箕湾镇</t>
  </si>
  <si>
    <t>沅陵县荔溪乡官坪专业种植合作社</t>
  </si>
  <si>
    <t>黄学生</t>
  </si>
  <si>
    <t>石绍行</t>
  </si>
  <si>
    <t>五强溪镇</t>
  </si>
  <si>
    <t>肖家桥乡</t>
  </si>
  <si>
    <t>荔溪乡</t>
  </si>
  <si>
    <t>北溶乡</t>
  </si>
  <si>
    <t>李生国</t>
  </si>
  <si>
    <t>李生亮</t>
  </si>
  <si>
    <t>李枝茂</t>
  </si>
  <si>
    <t>大合坪乡</t>
  </si>
  <si>
    <t>火场乡</t>
  </si>
  <si>
    <t>楠木铺乡</t>
  </si>
  <si>
    <t>清浪乡</t>
  </si>
  <si>
    <t>沅陵镇</t>
  </si>
  <si>
    <t>沅陵县恒沅农业开发有限公司</t>
  </si>
  <si>
    <t>沅陵镇鸳鸯山居委会</t>
  </si>
  <si>
    <t>张群峰</t>
  </si>
  <si>
    <t>龙厚仁</t>
  </si>
  <si>
    <t>张宏梅</t>
  </si>
  <si>
    <t xml:space="preserve"> 张致新</t>
  </si>
  <si>
    <t>七甲坪镇</t>
  </si>
  <si>
    <t>湖南生态茶油有限公司</t>
  </si>
  <si>
    <t>沅陵县2024年度油茶基地建设项目新造四旁造林苗木及资金统计表</t>
  </si>
  <si>
    <t>单位：亩、株、元</t>
  </si>
  <si>
    <t>统计       单位</t>
  </si>
  <si>
    <t>计划年度</t>
  </si>
  <si>
    <t>造林面积</t>
  </si>
  <si>
    <t>小块造林用苗</t>
  </si>
  <si>
    <t>小块造林苗木资金</t>
  </si>
  <si>
    <t>小计</t>
  </si>
  <si>
    <t>2年嫁接苗</t>
  </si>
  <si>
    <t>2年容器苗</t>
  </si>
  <si>
    <t>3年容器苗</t>
  </si>
  <si>
    <t xml:space="preserve">  1、造林面积按30株/亩发放苗木折算面积； 2、2年生容器苗单价2.779元/株。</t>
  </si>
  <si>
    <t xml:space="preserve">  统计人：全涛</t>
  </si>
  <si>
    <t>统计时间： 2025年10月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</si>
</sst>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  <numFmt numFmtId="179" formatCode="0.0_);[Red]\(0.0\)"/>
  </numFmts>
  <fonts count="35">
    <font>
      <sz val="11"/>
      <color rgb="FF000000"/>
      <name val="Calibri"/>
      <charset val="134"/>
    </font>
    <font>
      <sz val="12"/>
      <name val="宋体"/>
      <charset val="134"/>
    </font>
    <font>
      <sz val="18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shrinkToFit="1"/>
    </xf>
    <xf numFmtId="176" fontId="3" fillId="0" borderId="6" xfId="50" applyNumberFormat="1" applyFont="1" applyFill="1" applyBorder="1" applyAlignment="1">
      <alignment horizontal="center" vertical="center" shrinkToFit="1"/>
    </xf>
    <xf numFmtId="177" fontId="5" fillId="0" borderId="6" xfId="0" applyNumberFormat="1" applyFont="1" applyFill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shrinkToFi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shrinkToFit="1"/>
    </xf>
    <xf numFmtId="177" fontId="1" fillId="0" borderId="6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79" fontId="11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3" fillId="0" borderId="6" xfId="5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 shrinkToFit="1"/>
    </xf>
    <xf numFmtId="179" fontId="13" fillId="0" borderId="6" xfId="0" applyNumberFormat="1" applyFont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6" xfId="51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79" fontId="15" fillId="0" borderId="6" xfId="0" applyNumberFormat="1" applyFont="1" applyFill="1" applyBorder="1" applyAlignment="1" applyProtection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76" fontId="3" fillId="0" borderId="6" xfId="51" applyNumberFormat="1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179" fontId="11" fillId="0" borderId="4" xfId="0" applyNumberFormat="1" applyFont="1" applyFill="1" applyBorder="1" applyAlignment="1" applyProtection="1">
      <alignment horizontal="center" vertical="center" wrapText="1"/>
    </xf>
    <xf numFmtId="177" fontId="11" fillId="0" borderId="6" xfId="0" applyNumberFormat="1" applyFont="1" applyFill="1" applyBorder="1" applyAlignment="1" applyProtection="1">
      <alignment horizontal="center" vertical="center" wrapText="1"/>
    </xf>
    <xf numFmtId="179" fontId="11" fillId="0" borderId="6" xfId="0" applyNumberFormat="1" applyFont="1" applyFill="1" applyBorder="1" applyAlignment="1" applyProtection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177" fontId="13" fillId="0" borderId="6" xfId="0" applyNumberFormat="1" applyFont="1" applyBorder="1" applyAlignment="1">
      <alignment horizontal="center" vertical="center" shrinkToFit="1"/>
    </xf>
    <xf numFmtId="177" fontId="15" fillId="0" borderId="6" xfId="0" applyNumberFormat="1" applyFont="1" applyFill="1" applyBorder="1" applyAlignment="1" applyProtection="1">
      <alignment horizontal="center" vertical="center" shrinkToFit="1"/>
    </xf>
    <xf numFmtId="177" fontId="12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178" fontId="9" fillId="0" borderId="0" xfId="0" applyNumberFormat="1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 wrapText="1"/>
    </xf>
    <xf numFmtId="178" fontId="10" fillId="0" borderId="10" xfId="0" applyNumberFormat="1" applyFont="1" applyBorder="1" applyAlignment="1">
      <alignment horizontal="center" vertical="center" wrapText="1"/>
    </xf>
    <xf numFmtId="178" fontId="10" fillId="0" borderId="13" xfId="0" applyNumberFormat="1" applyFont="1" applyBorder="1" applyAlignment="1">
      <alignment horizontal="center" vertical="center" wrapText="1"/>
    </xf>
    <xf numFmtId="178" fontId="10" fillId="0" borderId="6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horizontal="center" vertical="center" wrapText="1" shrinkToFit="1"/>
    </xf>
    <xf numFmtId="178" fontId="10" fillId="0" borderId="6" xfId="0" applyNumberFormat="1" applyFont="1" applyBorder="1" applyAlignment="1">
      <alignment horizontal="center" vertical="center" shrinkToFit="1"/>
    </xf>
    <xf numFmtId="0" fontId="13" fillId="0" borderId="7" xfId="0" applyNumberFormat="1" applyFont="1" applyBorder="1" applyAlignment="1">
      <alignment horizontal="center" vertical="center" wrapText="1" shrinkToFit="1"/>
    </xf>
    <xf numFmtId="178" fontId="12" fillId="0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 shrinkToFit="1"/>
    </xf>
    <xf numFmtId="176" fontId="3" fillId="0" borderId="6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用苗量统计表" xfId="49"/>
    <cellStyle name="常规_完成基本情况统计表" xfId="50"/>
    <cellStyle name="常规_分开发经营主体统计表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9"/>
  <sheetViews>
    <sheetView showZeros="0" workbookViewId="0">
      <pane ySplit="5" topLeftCell="A6" activePane="bottomLeft" state="frozen"/>
      <selection/>
      <selection pane="bottomLeft" activeCell="D10" sqref="D10"/>
    </sheetView>
  </sheetViews>
  <sheetFormatPr defaultColWidth="9" defaultRowHeight="14.4"/>
  <cols>
    <col min="1" max="1" width="8.57407407407407" style="44" customWidth="1"/>
    <col min="2" max="2" width="30.287037037037" style="44" customWidth="1"/>
    <col min="3" max="11" width="8.10185185185185" style="44" customWidth="1"/>
    <col min="12" max="12" width="8.10185185185185" style="45" customWidth="1"/>
    <col min="13" max="18" width="8.10185185185185" style="44" customWidth="1"/>
    <col min="19" max="19" width="9" style="44" customWidth="1"/>
    <col min="20" max="20" width="11.1388888888889" style="44" customWidth="1"/>
    <col min="21" max="21" width="11.5740740740741" style="46" customWidth="1"/>
    <col min="22" max="22" width="11.4351851851852" style="44" customWidth="1"/>
    <col min="23" max="16372" width="9.10185185185185" style="44"/>
    <col min="16373" max="16384" width="9" style="44"/>
  </cols>
  <sheetData>
    <row r="1" ht="36" customHeight="1" spans="1:2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67"/>
      <c r="M1" s="47"/>
      <c r="N1" s="47"/>
      <c r="O1" s="47"/>
      <c r="P1" s="47"/>
      <c r="Q1" s="47"/>
      <c r="R1" s="47"/>
      <c r="S1" s="47"/>
      <c r="T1" s="47"/>
      <c r="U1" s="80"/>
      <c r="V1" s="47"/>
    </row>
    <row r="2" ht="16.05" customHeight="1" spans="20:22">
      <c r="T2" s="81" t="s">
        <v>1</v>
      </c>
      <c r="U2" s="82"/>
      <c r="V2" s="81"/>
    </row>
    <row r="3" ht="18" customHeight="1" spans="1:22">
      <c r="A3" s="48" t="s">
        <v>2</v>
      </c>
      <c r="B3" s="48" t="s">
        <v>3</v>
      </c>
      <c r="C3" s="49" t="s">
        <v>4</v>
      </c>
      <c r="D3" s="50"/>
      <c r="E3" s="50"/>
      <c r="F3" s="51"/>
      <c r="G3" s="48" t="s">
        <v>5</v>
      </c>
      <c r="H3" s="48"/>
      <c r="I3" s="48"/>
      <c r="J3" s="48"/>
      <c r="K3" s="48"/>
      <c r="L3" s="68"/>
      <c r="M3" s="48" t="s">
        <v>6</v>
      </c>
      <c r="N3" s="48"/>
      <c r="O3" s="48"/>
      <c r="P3" s="48"/>
      <c r="Q3" s="48"/>
      <c r="R3" s="48"/>
      <c r="S3" s="48" t="s">
        <v>7</v>
      </c>
      <c r="T3" s="49" t="s">
        <v>8</v>
      </c>
      <c r="U3" s="83"/>
      <c r="V3" s="48" t="s">
        <v>9</v>
      </c>
    </row>
    <row r="4" ht="19.05" customHeight="1" spans="1:22">
      <c r="A4" s="48"/>
      <c r="B4" s="48"/>
      <c r="C4" s="52"/>
      <c r="D4" s="53"/>
      <c r="E4" s="53"/>
      <c r="F4" s="54"/>
      <c r="G4" s="55" t="s">
        <v>10</v>
      </c>
      <c r="H4" s="55" t="s">
        <v>11</v>
      </c>
      <c r="I4" s="69" t="s">
        <v>12</v>
      </c>
      <c r="J4" s="70"/>
      <c r="K4" s="55" t="s">
        <v>13</v>
      </c>
      <c r="L4" s="71"/>
      <c r="M4" s="55" t="s">
        <v>10</v>
      </c>
      <c r="N4" s="55" t="s">
        <v>11</v>
      </c>
      <c r="O4" s="69" t="s">
        <v>12</v>
      </c>
      <c r="P4" s="70"/>
      <c r="Q4" s="55" t="s">
        <v>13</v>
      </c>
      <c r="R4" s="55"/>
      <c r="S4" s="48"/>
      <c r="T4" s="52"/>
      <c r="U4" s="84"/>
      <c r="V4" s="48"/>
    </row>
    <row r="5" ht="28.5" customHeight="1" spans="1:22">
      <c r="A5" s="48"/>
      <c r="B5" s="48"/>
      <c r="C5" s="56" t="s">
        <v>10</v>
      </c>
      <c r="D5" s="48" t="s">
        <v>14</v>
      </c>
      <c r="E5" s="48" t="s">
        <v>15</v>
      </c>
      <c r="F5" s="48" t="s">
        <v>13</v>
      </c>
      <c r="G5" s="55"/>
      <c r="H5" s="55"/>
      <c r="I5" s="72" t="s">
        <v>16</v>
      </c>
      <c r="J5" s="55" t="s">
        <v>17</v>
      </c>
      <c r="K5" s="55" t="s">
        <v>18</v>
      </c>
      <c r="L5" s="71" t="s">
        <v>19</v>
      </c>
      <c r="M5" s="55"/>
      <c r="N5" s="55"/>
      <c r="O5" s="72" t="s">
        <v>16</v>
      </c>
      <c r="P5" s="55" t="s">
        <v>17</v>
      </c>
      <c r="Q5" s="55" t="s">
        <v>18</v>
      </c>
      <c r="R5" s="55" t="s">
        <v>19</v>
      </c>
      <c r="S5" s="48"/>
      <c r="T5" s="56" t="s">
        <v>20</v>
      </c>
      <c r="U5" s="85" t="s">
        <v>21</v>
      </c>
      <c r="V5" s="48"/>
    </row>
    <row r="6" ht="30" customHeight="1" spans="1:22">
      <c r="A6" s="57" t="s">
        <v>22</v>
      </c>
      <c r="B6" s="58">
        <v>35</v>
      </c>
      <c r="C6" s="58">
        <f>D6+E6+F6</f>
        <v>17368.5</v>
      </c>
      <c r="D6" s="59">
        <f>D8+D9+D14+D15+D17+D24+D27+D28+D31+D38+D42+D43+D44+D46+D50+D51+D52+D53+D54+D66</f>
        <v>4328</v>
      </c>
      <c r="E6" s="58">
        <f>I6+J6</f>
        <v>6373.9</v>
      </c>
      <c r="F6" s="59">
        <f>F8+F9+F14+F15+F17+F24+F27+F28+F31+F38+F42+F43+F44+F46+F50+F51+F52+F53+F54+F66</f>
        <v>6666.6</v>
      </c>
      <c r="G6" s="59">
        <f t="shared" ref="G6:R6" si="0">G8+G9+G14+G15+G17+G24+G27+G28+G31+G38+G42+G43+G44+G46+G50+G51+G52+G53+G54+G66</f>
        <v>17368.5</v>
      </c>
      <c r="H6" s="59">
        <f t="shared" si="0"/>
        <v>4328</v>
      </c>
      <c r="I6" s="59">
        <f t="shared" si="0"/>
        <v>5812.6</v>
      </c>
      <c r="J6" s="59">
        <f t="shared" si="0"/>
        <v>561.3</v>
      </c>
      <c r="K6" s="59">
        <f t="shared" si="0"/>
        <v>6666.6</v>
      </c>
      <c r="L6" s="59">
        <f t="shared" si="0"/>
        <v>200000</v>
      </c>
      <c r="M6" s="59">
        <f t="shared" si="0"/>
        <v>15895.8</v>
      </c>
      <c r="N6" s="59">
        <f t="shared" si="0"/>
        <v>4313</v>
      </c>
      <c r="O6" s="59">
        <f t="shared" si="0"/>
        <v>4354.9</v>
      </c>
      <c r="P6" s="59">
        <f t="shared" si="0"/>
        <v>561.3</v>
      </c>
      <c r="Q6" s="59">
        <f t="shared" si="0"/>
        <v>6666.6</v>
      </c>
      <c r="R6" s="59">
        <f t="shared" si="0"/>
        <v>200000</v>
      </c>
      <c r="S6" s="86" t="s">
        <v>23</v>
      </c>
      <c r="T6" s="59">
        <f>T8+T9+T14+T15+T17+T24+T27+T28+T31+T38+T42+T43+T44+T46+T50+T51+T52+T53+T54+T66</f>
        <v>7051750</v>
      </c>
      <c r="U6" s="87">
        <f>U8+U9+U14+U15+U17+U24+U27+U28+U31+U38+U42+U43+U44+U46+U50+U51+U52+U53+U54+U66</f>
        <v>555800</v>
      </c>
      <c r="V6" s="48"/>
    </row>
    <row r="7" ht="21" customHeight="1" spans="1:22">
      <c r="A7" s="57"/>
      <c r="B7" s="58"/>
      <c r="C7" s="58">
        <f t="shared" ref="C7:C38" si="1">D7+E7+F7</f>
        <v>0</v>
      </c>
      <c r="D7" s="60"/>
      <c r="E7" s="58">
        <f t="shared" ref="E7:E38" si="2">I7+J7</f>
        <v>0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88"/>
      <c r="T7" s="58"/>
      <c r="U7" s="89"/>
      <c r="V7" s="90"/>
    </row>
    <row r="8" ht="21" customHeight="1" spans="1:22">
      <c r="A8" s="27" t="s">
        <v>24</v>
      </c>
      <c r="B8" s="58"/>
      <c r="C8" s="58">
        <f t="shared" si="1"/>
        <v>333.3</v>
      </c>
      <c r="D8" s="58"/>
      <c r="E8" s="58">
        <f t="shared" si="2"/>
        <v>0</v>
      </c>
      <c r="F8" s="28">
        <v>333.3</v>
      </c>
      <c r="G8" s="60">
        <f t="shared" ref="G8:G67" si="3">H8+I8+J8+K8</f>
        <v>333.3</v>
      </c>
      <c r="H8" s="58"/>
      <c r="I8" s="58"/>
      <c r="J8" s="58"/>
      <c r="K8" s="28">
        <v>333.3</v>
      </c>
      <c r="L8" s="73">
        <v>10000</v>
      </c>
      <c r="M8" s="60">
        <f t="shared" ref="M8:M67" si="4">N8+O8+P8+Q8</f>
        <v>333.3</v>
      </c>
      <c r="N8" s="58"/>
      <c r="O8" s="58"/>
      <c r="P8" s="58"/>
      <c r="Q8" s="28">
        <v>333.3</v>
      </c>
      <c r="R8" s="73">
        <v>10000</v>
      </c>
      <c r="S8" s="88"/>
      <c r="T8" s="58">
        <f t="shared" ref="T8:T67" si="5">N8*1000+O8*500+P8*1000</f>
        <v>0</v>
      </c>
      <c r="U8" s="89">
        <f t="shared" ref="U8:U67" si="6">L8*2.779</f>
        <v>27790</v>
      </c>
      <c r="V8" s="90"/>
    </row>
    <row r="9" ht="21" customHeight="1" spans="1:22">
      <c r="A9" s="27" t="s">
        <v>25</v>
      </c>
      <c r="B9" s="21">
        <v>4</v>
      </c>
      <c r="C9" s="58">
        <f t="shared" si="1"/>
        <v>3302.3</v>
      </c>
      <c r="D9" s="61">
        <f>SUM(D10:D13)</f>
        <v>1255.4</v>
      </c>
      <c r="E9" s="58">
        <f t="shared" si="2"/>
        <v>941.1</v>
      </c>
      <c r="F9" s="28">
        <v>1105.8</v>
      </c>
      <c r="G9" s="60">
        <f t="shared" si="3"/>
        <v>3302.3</v>
      </c>
      <c r="H9" s="61">
        <f>SUM(H10:H13)</f>
        <v>1255.4</v>
      </c>
      <c r="I9" s="61">
        <f>SUM(I10:I13)</f>
        <v>886.6</v>
      </c>
      <c r="J9" s="61">
        <f>SUM(J10:J13)</f>
        <v>54.5</v>
      </c>
      <c r="K9" s="28">
        <v>1105.8</v>
      </c>
      <c r="L9" s="73">
        <v>33174</v>
      </c>
      <c r="M9" s="60">
        <f t="shared" si="4"/>
        <v>3292.9</v>
      </c>
      <c r="N9" s="61">
        <f>SUM(N10:N13)</f>
        <v>1246</v>
      </c>
      <c r="O9" s="61">
        <f>SUM(O10:O13)</f>
        <v>886.6</v>
      </c>
      <c r="P9" s="61">
        <f>SUM(P10:P13)</f>
        <v>54.5</v>
      </c>
      <c r="Q9" s="28">
        <v>1105.8</v>
      </c>
      <c r="R9" s="73">
        <v>33174</v>
      </c>
      <c r="S9" s="88"/>
      <c r="T9" s="58">
        <f t="shared" si="5"/>
        <v>1743800</v>
      </c>
      <c r="U9" s="89">
        <f t="shared" si="6"/>
        <v>92190.546</v>
      </c>
      <c r="V9" s="90"/>
    </row>
    <row r="10" ht="21" customHeight="1" spans="1:22">
      <c r="A10" s="27" t="s">
        <v>25</v>
      </c>
      <c r="B10" s="21" t="s">
        <v>26</v>
      </c>
      <c r="C10" s="58">
        <f t="shared" si="1"/>
        <v>730.8</v>
      </c>
      <c r="D10" s="61">
        <v>730.8</v>
      </c>
      <c r="E10" s="58">
        <f t="shared" si="2"/>
        <v>0</v>
      </c>
      <c r="F10" s="28"/>
      <c r="G10" s="60">
        <f t="shared" si="3"/>
        <v>730.8</v>
      </c>
      <c r="H10" s="61">
        <v>730.8</v>
      </c>
      <c r="I10" s="61"/>
      <c r="J10" s="61"/>
      <c r="K10" s="28"/>
      <c r="L10" s="74"/>
      <c r="M10" s="60">
        <f t="shared" si="4"/>
        <v>721.4</v>
      </c>
      <c r="N10" s="61">
        <v>721.4</v>
      </c>
      <c r="O10" s="61"/>
      <c r="P10" s="61"/>
      <c r="Q10" s="28"/>
      <c r="R10" s="74"/>
      <c r="S10" s="88"/>
      <c r="T10" s="58">
        <f t="shared" si="5"/>
        <v>721400</v>
      </c>
      <c r="U10" s="89">
        <f t="shared" si="6"/>
        <v>0</v>
      </c>
      <c r="V10" s="90"/>
    </row>
    <row r="11" ht="21" customHeight="1" spans="1:22">
      <c r="A11" s="27" t="s">
        <v>25</v>
      </c>
      <c r="B11" s="21" t="s">
        <v>27</v>
      </c>
      <c r="C11" s="58">
        <f t="shared" si="1"/>
        <v>524.6</v>
      </c>
      <c r="D11" s="61">
        <v>524.6</v>
      </c>
      <c r="E11" s="58">
        <f t="shared" si="2"/>
        <v>0</v>
      </c>
      <c r="F11" s="28"/>
      <c r="G11" s="60">
        <f t="shared" si="3"/>
        <v>524.6</v>
      </c>
      <c r="H11" s="61">
        <v>524.6</v>
      </c>
      <c r="I11" s="61"/>
      <c r="J11" s="61"/>
      <c r="K11" s="28"/>
      <c r="L11" s="74"/>
      <c r="M11" s="60">
        <f t="shared" si="4"/>
        <v>524.6</v>
      </c>
      <c r="N11" s="61">
        <v>524.6</v>
      </c>
      <c r="O11" s="61"/>
      <c r="P11" s="61"/>
      <c r="Q11" s="28"/>
      <c r="R11" s="74"/>
      <c r="S11" s="88"/>
      <c r="T11" s="58">
        <f t="shared" si="5"/>
        <v>524600</v>
      </c>
      <c r="U11" s="89">
        <f t="shared" si="6"/>
        <v>0</v>
      </c>
      <c r="V11" s="90"/>
    </row>
    <row r="12" ht="30" customHeight="1" spans="1:22">
      <c r="A12" s="27" t="s">
        <v>25</v>
      </c>
      <c r="B12" s="21" t="s">
        <v>28</v>
      </c>
      <c r="C12" s="58">
        <f t="shared" si="1"/>
        <v>367.8</v>
      </c>
      <c r="D12" s="61"/>
      <c r="E12" s="58">
        <f t="shared" si="2"/>
        <v>367.8</v>
      </c>
      <c r="F12" s="28"/>
      <c r="G12" s="60">
        <f t="shared" si="3"/>
        <v>367.8</v>
      </c>
      <c r="H12" s="61"/>
      <c r="I12" s="61">
        <v>367.8</v>
      </c>
      <c r="J12" s="61"/>
      <c r="K12" s="28"/>
      <c r="L12" s="74"/>
      <c r="M12" s="60">
        <f t="shared" si="4"/>
        <v>367.8</v>
      </c>
      <c r="N12" s="61"/>
      <c r="O12" s="61">
        <v>367.8</v>
      </c>
      <c r="P12" s="61"/>
      <c r="Q12" s="28"/>
      <c r="R12" s="74"/>
      <c r="S12" s="88"/>
      <c r="T12" s="58">
        <f t="shared" si="5"/>
        <v>183900</v>
      </c>
      <c r="U12" s="89">
        <f t="shared" si="6"/>
        <v>0</v>
      </c>
      <c r="V12" s="90"/>
    </row>
    <row r="13" ht="21" customHeight="1" spans="1:22">
      <c r="A13" s="27" t="s">
        <v>25</v>
      </c>
      <c r="B13" s="62" t="s">
        <v>29</v>
      </c>
      <c r="C13" s="58">
        <f t="shared" si="1"/>
        <v>573.3</v>
      </c>
      <c r="D13" s="61"/>
      <c r="E13" s="58">
        <f t="shared" si="2"/>
        <v>573.3</v>
      </c>
      <c r="F13" s="28"/>
      <c r="G13" s="60">
        <f t="shared" si="3"/>
        <v>573.3</v>
      </c>
      <c r="H13" s="61"/>
      <c r="I13" s="61">
        <v>518.8</v>
      </c>
      <c r="J13" s="61">
        <v>54.5</v>
      </c>
      <c r="K13" s="28"/>
      <c r="L13" s="74"/>
      <c r="M13" s="60">
        <f t="shared" si="4"/>
        <v>573.3</v>
      </c>
      <c r="N13" s="61"/>
      <c r="O13" s="61">
        <v>518.8</v>
      </c>
      <c r="P13" s="61">
        <v>54.5</v>
      </c>
      <c r="Q13" s="28"/>
      <c r="R13" s="74"/>
      <c r="S13" s="88"/>
      <c r="T13" s="58">
        <f t="shared" si="5"/>
        <v>313900</v>
      </c>
      <c r="U13" s="89">
        <f t="shared" si="6"/>
        <v>0</v>
      </c>
      <c r="V13" s="90"/>
    </row>
    <row r="14" ht="21" customHeight="1" spans="1:22">
      <c r="A14" s="27" t="s">
        <v>30</v>
      </c>
      <c r="B14" s="62"/>
      <c r="C14" s="58">
        <f t="shared" si="1"/>
        <v>676.6</v>
      </c>
      <c r="D14" s="61"/>
      <c r="E14" s="58">
        <f t="shared" si="2"/>
        <v>0</v>
      </c>
      <c r="F14" s="28">
        <v>676.6</v>
      </c>
      <c r="G14" s="60">
        <f t="shared" si="3"/>
        <v>676.6</v>
      </c>
      <c r="H14" s="61"/>
      <c r="I14" s="61"/>
      <c r="J14" s="61"/>
      <c r="K14" s="28">
        <v>676.6</v>
      </c>
      <c r="L14" s="73">
        <v>20299</v>
      </c>
      <c r="M14" s="60">
        <f t="shared" si="4"/>
        <v>676.6</v>
      </c>
      <c r="N14" s="61"/>
      <c r="O14" s="61"/>
      <c r="P14" s="61"/>
      <c r="Q14" s="28">
        <v>676.6</v>
      </c>
      <c r="R14" s="73">
        <v>20299</v>
      </c>
      <c r="S14" s="88"/>
      <c r="T14" s="58">
        <f t="shared" si="5"/>
        <v>0</v>
      </c>
      <c r="U14" s="89">
        <f t="shared" si="6"/>
        <v>56410.921</v>
      </c>
      <c r="V14" s="90"/>
    </row>
    <row r="15" ht="21" customHeight="1" spans="1:22">
      <c r="A15" s="27" t="s">
        <v>31</v>
      </c>
      <c r="B15" s="21">
        <v>1</v>
      </c>
      <c r="C15" s="58">
        <f t="shared" si="1"/>
        <v>20</v>
      </c>
      <c r="D15" s="61">
        <f>D16</f>
        <v>20</v>
      </c>
      <c r="E15" s="58">
        <f t="shared" si="2"/>
        <v>0</v>
      </c>
      <c r="F15" s="28"/>
      <c r="G15" s="60">
        <f t="shared" si="3"/>
        <v>20</v>
      </c>
      <c r="H15" s="61">
        <f>H16</f>
        <v>20</v>
      </c>
      <c r="I15" s="61">
        <f>I16</f>
        <v>0</v>
      </c>
      <c r="J15" s="61">
        <f>J16</f>
        <v>0</v>
      </c>
      <c r="K15" s="28"/>
      <c r="L15" s="74"/>
      <c r="M15" s="60">
        <f t="shared" si="4"/>
        <v>20</v>
      </c>
      <c r="N15" s="61">
        <f>N16</f>
        <v>20</v>
      </c>
      <c r="O15" s="61">
        <f>O16</f>
        <v>0</v>
      </c>
      <c r="P15" s="61">
        <f>P16</f>
        <v>0</v>
      </c>
      <c r="Q15" s="28"/>
      <c r="R15" s="74"/>
      <c r="S15" s="88"/>
      <c r="T15" s="58">
        <f t="shared" si="5"/>
        <v>20000</v>
      </c>
      <c r="U15" s="89">
        <f t="shared" si="6"/>
        <v>0</v>
      </c>
      <c r="V15" s="90"/>
    </row>
    <row r="16" ht="21" customHeight="1" spans="1:22">
      <c r="A16" s="27" t="s">
        <v>31</v>
      </c>
      <c r="B16" s="21" t="s">
        <v>32</v>
      </c>
      <c r="C16" s="58">
        <f t="shared" si="1"/>
        <v>20</v>
      </c>
      <c r="D16" s="25">
        <v>20</v>
      </c>
      <c r="E16" s="58">
        <f t="shared" si="2"/>
        <v>0</v>
      </c>
      <c r="F16" s="28"/>
      <c r="G16" s="60">
        <f t="shared" si="3"/>
        <v>20</v>
      </c>
      <c r="H16" s="25">
        <v>20</v>
      </c>
      <c r="I16" s="61"/>
      <c r="J16" s="61"/>
      <c r="K16" s="28"/>
      <c r="L16" s="74"/>
      <c r="M16" s="60">
        <f t="shared" si="4"/>
        <v>20</v>
      </c>
      <c r="N16" s="25">
        <v>20</v>
      </c>
      <c r="O16" s="61"/>
      <c r="P16" s="61"/>
      <c r="Q16" s="28"/>
      <c r="R16" s="74"/>
      <c r="S16" s="88"/>
      <c r="T16" s="58">
        <f t="shared" si="5"/>
        <v>20000</v>
      </c>
      <c r="U16" s="89">
        <f t="shared" si="6"/>
        <v>0</v>
      </c>
      <c r="V16" s="90"/>
    </row>
    <row r="17" ht="21" customHeight="1" spans="1:22">
      <c r="A17" s="27" t="s">
        <v>33</v>
      </c>
      <c r="B17" s="21">
        <v>6</v>
      </c>
      <c r="C17" s="58">
        <f t="shared" si="1"/>
        <v>1569.3</v>
      </c>
      <c r="D17" s="61">
        <f>SUM(D18:D23)</f>
        <v>642.2</v>
      </c>
      <c r="E17" s="58">
        <f t="shared" si="2"/>
        <v>910.4</v>
      </c>
      <c r="F17" s="28">
        <v>16.7</v>
      </c>
      <c r="G17" s="60">
        <f t="shared" si="3"/>
        <v>1569.3</v>
      </c>
      <c r="H17" s="61">
        <f>SUM(H18:H23)</f>
        <v>642.2</v>
      </c>
      <c r="I17" s="61">
        <f>SUM(I18:I23)</f>
        <v>910.4</v>
      </c>
      <c r="J17" s="61">
        <f>SUM(J18:J23)</f>
        <v>0</v>
      </c>
      <c r="K17" s="28">
        <v>16.7</v>
      </c>
      <c r="L17" s="73">
        <v>500</v>
      </c>
      <c r="M17" s="60">
        <f t="shared" si="4"/>
        <v>1569.3</v>
      </c>
      <c r="N17" s="61">
        <f>SUM(N18:N23)</f>
        <v>642.2</v>
      </c>
      <c r="O17" s="61">
        <f>SUM(O18:O23)</f>
        <v>910.4</v>
      </c>
      <c r="P17" s="61">
        <f>SUM(P18:P23)</f>
        <v>0</v>
      </c>
      <c r="Q17" s="28">
        <v>16.7</v>
      </c>
      <c r="R17" s="73">
        <v>500</v>
      </c>
      <c r="S17" s="88"/>
      <c r="T17" s="58">
        <f t="shared" si="5"/>
        <v>1097400</v>
      </c>
      <c r="U17" s="89">
        <f t="shared" si="6"/>
        <v>1389.5</v>
      </c>
      <c r="V17" s="90"/>
    </row>
    <row r="18" ht="21" customHeight="1" spans="1:22">
      <c r="A18" s="27" t="s">
        <v>33</v>
      </c>
      <c r="B18" s="21" t="s">
        <v>34</v>
      </c>
      <c r="C18" s="58">
        <f t="shared" si="1"/>
        <v>910.4</v>
      </c>
      <c r="D18" s="61"/>
      <c r="E18" s="58">
        <f t="shared" si="2"/>
        <v>910.4</v>
      </c>
      <c r="F18" s="28"/>
      <c r="G18" s="60">
        <f t="shared" si="3"/>
        <v>910.4</v>
      </c>
      <c r="H18" s="61"/>
      <c r="I18" s="61">
        <v>910.4</v>
      </c>
      <c r="J18" s="61"/>
      <c r="K18" s="28"/>
      <c r="L18" s="74"/>
      <c r="M18" s="60">
        <f t="shared" si="4"/>
        <v>910.4</v>
      </c>
      <c r="N18" s="61"/>
      <c r="O18" s="61">
        <v>910.4</v>
      </c>
      <c r="P18" s="61"/>
      <c r="Q18" s="28"/>
      <c r="R18" s="74"/>
      <c r="S18" s="88"/>
      <c r="T18" s="58">
        <f t="shared" si="5"/>
        <v>455200</v>
      </c>
      <c r="U18" s="89">
        <f t="shared" si="6"/>
        <v>0</v>
      </c>
      <c r="V18" s="90"/>
    </row>
    <row r="19" ht="21" customHeight="1" spans="1:22">
      <c r="A19" s="27" t="s">
        <v>33</v>
      </c>
      <c r="B19" s="21" t="s">
        <v>35</v>
      </c>
      <c r="C19" s="58">
        <f t="shared" si="1"/>
        <v>95.3</v>
      </c>
      <c r="D19" s="61">
        <v>95.3</v>
      </c>
      <c r="E19" s="58">
        <f t="shared" si="2"/>
        <v>0</v>
      </c>
      <c r="F19" s="28"/>
      <c r="G19" s="60">
        <f t="shared" si="3"/>
        <v>95.3</v>
      </c>
      <c r="H19" s="61">
        <v>95.3</v>
      </c>
      <c r="I19" s="61"/>
      <c r="J19" s="61"/>
      <c r="K19" s="28"/>
      <c r="L19" s="74"/>
      <c r="M19" s="60">
        <f t="shared" si="4"/>
        <v>95.3</v>
      </c>
      <c r="N19" s="61">
        <v>95.3</v>
      </c>
      <c r="O19" s="61"/>
      <c r="P19" s="61"/>
      <c r="Q19" s="28"/>
      <c r="R19" s="74"/>
      <c r="S19" s="88"/>
      <c r="T19" s="58">
        <f t="shared" si="5"/>
        <v>95300</v>
      </c>
      <c r="U19" s="89">
        <f t="shared" si="6"/>
        <v>0</v>
      </c>
      <c r="V19" s="90"/>
    </row>
    <row r="20" ht="21" customHeight="1" spans="1:22">
      <c r="A20" s="27" t="s">
        <v>33</v>
      </c>
      <c r="B20" s="21" t="s">
        <v>36</v>
      </c>
      <c r="C20" s="58">
        <f t="shared" si="1"/>
        <v>363.5</v>
      </c>
      <c r="D20" s="61">
        <v>363.5</v>
      </c>
      <c r="E20" s="58">
        <f t="shared" si="2"/>
        <v>0</v>
      </c>
      <c r="F20" s="28"/>
      <c r="G20" s="60">
        <f t="shared" si="3"/>
        <v>363.5</v>
      </c>
      <c r="H20" s="61">
        <v>363.5</v>
      </c>
      <c r="I20" s="61"/>
      <c r="J20" s="61"/>
      <c r="K20" s="28"/>
      <c r="L20" s="74"/>
      <c r="M20" s="60">
        <f t="shared" si="4"/>
        <v>363.5</v>
      </c>
      <c r="N20" s="61">
        <v>363.5</v>
      </c>
      <c r="O20" s="61"/>
      <c r="P20" s="61"/>
      <c r="Q20" s="28"/>
      <c r="R20" s="74"/>
      <c r="S20" s="88"/>
      <c r="T20" s="58">
        <f t="shared" si="5"/>
        <v>363500</v>
      </c>
      <c r="U20" s="89">
        <f t="shared" si="6"/>
        <v>0</v>
      </c>
      <c r="V20" s="90"/>
    </row>
    <row r="21" ht="21" customHeight="1" spans="1:22">
      <c r="A21" s="27" t="s">
        <v>33</v>
      </c>
      <c r="B21" s="21" t="s">
        <v>37</v>
      </c>
      <c r="C21" s="58">
        <f t="shared" si="1"/>
        <v>170.8</v>
      </c>
      <c r="D21" s="61">
        <v>170.8</v>
      </c>
      <c r="E21" s="58">
        <f t="shared" si="2"/>
        <v>0</v>
      </c>
      <c r="F21" s="28"/>
      <c r="G21" s="60">
        <f t="shared" si="3"/>
        <v>170.8</v>
      </c>
      <c r="H21" s="61">
        <v>170.8</v>
      </c>
      <c r="I21" s="61"/>
      <c r="J21" s="61"/>
      <c r="K21" s="28"/>
      <c r="L21" s="74"/>
      <c r="M21" s="60">
        <f t="shared" si="4"/>
        <v>170.8</v>
      </c>
      <c r="N21" s="61">
        <v>170.8</v>
      </c>
      <c r="O21" s="61"/>
      <c r="P21" s="61"/>
      <c r="Q21" s="28"/>
      <c r="R21" s="74"/>
      <c r="S21" s="88"/>
      <c r="T21" s="58">
        <f t="shared" si="5"/>
        <v>170800</v>
      </c>
      <c r="U21" s="89">
        <f t="shared" si="6"/>
        <v>0</v>
      </c>
      <c r="V21" s="90"/>
    </row>
    <row r="22" ht="21" customHeight="1" spans="1:22">
      <c r="A22" s="27" t="s">
        <v>33</v>
      </c>
      <c r="B22" s="21" t="s">
        <v>38</v>
      </c>
      <c r="C22" s="58">
        <f t="shared" si="1"/>
        <v>1.6</v>
      </c>
      <c r="D22" s="61">
        <v>1.6</v>
      </c>
      <c r="E22" s="58">
        <f t="shared" si="2"/>
        <v>0</v>
      </c>
      <c r="F22" s="28"/>
      <c r="G22" s="60">
        <f t="shared" si="3"/>
        <v>1.6</v>
      </c>
      <c r="H22" s="61">
        <v>1.6</v>
      </c>
      <c r="I22" s="61"/>
      <c r="J22" s="61"/>
      <c r="K22" s="28"/>
      <c r="L22" s="74"/>
      <c r="M22" s="60">
        <f t="shared" si="4"/>
        <v>1.6</v>
      </c>
      <c r="N22" s="61">
        <v>1.6</v>
      </c>
      <c r="O22" s="61"/>
      <c r="P22" s="61"/>
      <c r="Q22" s="28"/>
      <c r="R22" s="74"/>
      <c r="S22" s="88"/>
      <c r="T22" s="58">
        <f t="shared" si="5"/>
        <v>1600</v>
      </c>
      <c r="U22" s="89">
        <f t="shared" si="6"/>
        <v>0</v>
      </c>
      <c r="V22" s="90"/>
    </row>
    <row r="23" ht="21" customHeight="1" spans="1:22">
      <c r="A23" s="27" t="s">
        <v>33</v>
      </c>
      <c r="B23" s="21" t="s">
        <v>39</v>
      </c>
      <c r="C23" s="58">
        <f t="shared" si="1"/>
        <v>11</v>
      </c>
      <c r="D23" s="61">
        <v>11</v>
      </c>
      <c r="E23" s="58">
        <f t="shared" si="2"/>
        <v>0</v>
      </c>
      <c r="F23" s="28"/>
      <c r="G23" s="60">
        <f t="shared" si="3"/>
        <v>11</v>
      </c>
      <c r="H23" s="61">
        <v>11</v>
      </c>
      <c r="I23" s="61"/>
      <c r="J23" s="61"/>
      <c r="K23" s="28"/>
      <c r="L23" s="74"/>
      <c r="M23" s="60">
        <f t="shared" si="4"/>
        <v>11</v>
      </c>
      <c r="N23" s="61">
        <v>11</v>
      </c>
      <c r="O23" s="61"/>
      <c r="P23" s="61"/>
      <c r="Q23" s="28"/>
      <c r="R23" s="74"/>
      <c r="S23" s="88"/>
      <c r="T23" s="58">
        <f t="shared" si="5"/>
        <v>11000</v>
      </c>
      <c r="U23" s="89">
        <f t="shared" si="6"/>
        <v>0</v>
      </c>
      <c r="V23" s="90"/>
    </row>
    <row r="24" ht="21" customHeight="1" spans="1:22">
      <c r="A24" s="27" t="s">
        <v>40</v>
      </c>
      <c r="B24" s="21">
        <v>2</v>
      </c>
      <c r="C24" s="58">
        <f t="shared" si="1"/>
        <v>890.5</v>
      </c>
      <c r="D24" s="61">
        <f>SUM(D25:D26)</f>
        <v>649.2</v>
      </c>
      <c r="E24" s="58">
        <f t="shared" si="2"/>
        <v>241.3</v>
      </c>
      <c r="F24" s="28"/>
      <c r="G24" s="60">
        <f t="shared" si="3"/>
        <v>890.5</v>
      </c>
      <c r="H24" s="61">
        <f>SUM(H25:H26)</f>
        <v>649.2</v>
      </c>
      <c r="I24" s="61">
        <f>SUM(I25:I26)</f>
        <v>0</v>
      </c>
      <c r="J24" s="61">
        <f>SUM(J25:J26)</f>
        <v>241.3</v>
      </c>
      <c r="K24" s="28"/>
      <c r="L24" s="74"/>
      <c r="M24" s="60">
        <f t="shared" si="4"/>
        <v>890.5</v>
      </c>
      <c r="N24" s="61">
        <f>SUM(N25:N26)</f>
        <v>649.2</v>
      </c>
      <c r="O24" s="61">
        <f>SUM(O25:O26)</f>
        <v>0</v>
      </c>
      <c r="P24" s="61">
        <f>SUM(P25:P26)</f>
        <v>241.3</v>
      </c>
      <c r="Q24" s="28"/>
      <c r="R24" s="74"/>
      <c r="S24" s="88"/>
      <c r="T24" s="58">
        <f t="shared" si="5"/>
        <v>890500</v>
      </c>
      <c r="U24" s="89">
        <f t="shared" si="6"/>
        <v>0</v>
      </c>
      <c r="V24" s="90"/>
    </row>
    <row r="25" ht="21" customHeight="1" spans="1:22">
      <c r="A25" s="27" t="s">
        <v>40</v>
      </c>
      <c r="B25" s="21" t="s">
        <v>41</v>
      </c>
      <c r="C25" s="58">
        <f t="shared" si="1"/>
        <v>789.7</v>
      </c>
      <c r="D25" s="61">
        <v>548.4</v>
      </c>
      <c r="E25" s="58">
        <f t="shared" si="2"/>
        <v>241.3</v>
      </c>
      <c r="F25" s="28"/>
      <c r="G25" s="60">
        <f t="shared" si="3"/>
        <v>789.7</v>
      </c>
      <c r="H25" s="61">
        <v>548.4</v>
      </c>
      <c r="I25" s="61"/>
      <c r="J25" s="61">
        <v>241.3</v>
      </c>
      <c r="K25" s="28"/>
      <c r="L25" s="74"/>
      <c r="M25" s="60">
        <f t="shared" si="4"/>
        <v>789.7</v>
      </c>
      <c r="N25" s="61">
        <v>548.4</v>
      </c>
      <c r="O25" s="61"/>
      <c r="P25" s="61">
        <v>241.3</v>
      </c>
      <c r="Q25" s="28"/>
      <c r="R25" s="74"/>
      <c r="S25" s="88"/>
      <c r="T25" s="58">
        <f t="shared" si="5"/>
        <v>789700</v>
      </c>
      <c r="U25" s="89">
        <f t="shared" si="6"/>
        <v>0</v>
      </c>
      <c r="V25" s="90"/>
    </row>
    <row r="26" ht="21" customHeight="1" spans="1:22">
      <c r="A26" s="27" t="s">
        <v>40</v>
      </c>
      <c r="B26" s="21" t="s">
        <v>42</v>
      </c>
      <c r="C26" s="58">
        <f t="shared" si="1"/>
        <v>100.8</v>
      </c>
      <c r="D26" s="61">
        <v>100.8</v>
      </c>
      <c r="E26" s="58">
        <f t="shared" si="2"/>
        <v>0</v>
      </c>
      <c r="F26" s="31"/>
      <c r="G26" s="60">
        <f t="shared" si="3"/>
        <v>100.8</v>
      </c>
      <c r="H26" s="61">
        <v>100.8</v>
      </c>
      <c r="I26" s="61"/>
      <c r="J26" s="61"/>
      <c r="K26" s="31"/>
      <c r="L26" s="74"/>
      <c r="M26" s="60">
        <f t="shared" si="4"/>
        <v>100.8</v>
      </c>
      <c r="N26" s="61">
        <v>100.8</v>
      </c>
      <c r="O26" s="61"/>
      <c r="P26" s="61"/>
      <c r="Q26" s="31"/>
      <c r="R26" s="74"/>
      <c r="S26" s="88"/>
      <c r="T26" s="58">
        <f t="shared" si="5"/>
        <v>100800</v>
      </c>
      <c r="U26" s="89">
        <f t="shared" si="6"/>
        <v>0</v>
      </c>
      <c r="V26" s="90"/>
    </row>
    <row r="27" ht="21" customHeight="1" spans="1:22">
      <c r="A27" s="27" t="s">
        <v>43</v>
      </c>
      <c r="B27" s="21"/>
      <c r="C27" s="58">
        <f t="shared" si="1"/>
        <v>144</v>
      </c>
      <c r="D27" s="61"/>
      <c r="E27" s="58">
        <f t="shared" si="2"/>
        <v>0</v>
      </c>
      <c r="F27" s="28">
        <v>144</v>
      </c>
      <c r="G27" s="60">
        <f t="shared" si="3"/>
        <v>144</v>
      </c>
      <c r="H27" s="61"/>
      <c r="I27" s="61"/>
      <c r="J27" s="61"/>
      <c r="K27" s="28">
        <v>144</v>
      </c>
      <c r="L27" s="73">
        <v>4320</v>
      </c>
      <c r="M27" s="60">
        <f t="shared" si="4"/>
        <v>144</v>
      </c>
      <c r="N27" s="61"/>
      <c r="O27" s="61"/>
      <c r="P27" s="61"/>
      <c r="Q27" s="28">
        <v>144</v>
      </c>
      <c r="R27" s="73">
        <v>4320</v>
      </c>
      <c r="S27" s="88"/>
      <c r="T27" s="58">
        <f t="shared" si="5"/>
        <v>0</v>
      </c>
      <c r="U27" s="89">
        <f t="shared" si="6"/>
        <v>12005.28</v>
      </c>
      <c r="V27" s="90"/>
    </row>
    <row r="28" ht="21" customHeight="1" spans="1:22">
      <c r="A28" s="27" t="s">
        <v>44</v>
      </c>
      <c r="B28" s="21">
        <v>2</v>
      </c>
      <c r="C28" s="58">
        <f t="shared" si="1"/>
        <v>356.7</v>
      </c>
      <c r="D28" s="61">
        <f>SUM(D29:D30)</f>
        <v>31.9</v>
      </c>
      <c r="E28" s="58">
        <f t="shared" si="2"/>
        <v>9.9</v>
      </c>
      <c r="F28" s="28">
        <v>314.9</v>
      </c>
      <c r="G28" s="60">
        <f t="shared" si="3"/>
        <v>356.7</v>
      </c>
      <c r="H28" s="61">
        <f>SUM(H29:H30)</f>
        <v>31.9</v>
      </c>
      <c r="I28" s="61">
        <f>SUM(I29:I30)</f>
        <v>0</v>
      </c>
      <c r="J28" s="61">
        <f>SUM(J29:J30)</f>
        <v>9.9</v>
      </c>
      <c r="K28" s="28">
        <v>314.9</v>
      </c>
      <c r="L28" s="73">
        <v>9447</v>
      </c>
      <c r="M28" s="60">
        <f t="shared" si="4"/>
        <v>356.7</v>
      </c>
      <c r="N28" s="61">
        <f>SUM(N29:N30)</f>
        <v>31.9</v>
      </c>
      <c r="O28" s="61">
        <f>SUM(O29:O30)</f>
        <v>0</v>
      </c>
      <c r="P28" s="61">
        <f>SUM(P29:P30)</f>
        <v>9.9</v>
      </c>
      <c r="Q28" s="28">
        <v>314.9</v>
      </c>
      <c r="R28" s="73">
        <v>9447</v>
      </c>
      <c r="S28" s="88"/>
      <c r="T28" s="58">
        <f t="shared" si="5"/>
        <v>41800</v>
      </c>
      <c r="U28" s="89">
        <f t="shared" si="6"/>
        <v>26253.213</v>
      </c>
      <c r="V28" s="90"/>
    </row>
    <row r="29" ht="21" customHeight="1" spans="1:22">
      <c r="A29" s="27" t="s">
        <v>44</v>
      </c>
      <c r="B29" s="63" t="s">
        <v>45</v>
      </c>
      <c r="C29" s="58">
        <f t="shared" si="1"/>
        <v>30.8</v>
      </c>
      <c r="D29" s="61">
        <v>30.8</v>
      </c>
      <c r="E29" s="58">
        <f t="shared" si="2"/>
        <v>0</v>
      </c>
      <c r="F29" s="31"/>
      <c r="G29" s="60">
        <f t="shared" si="3"/>
        <v>30.8</v>
      </c>
      <c r="H29" s="61">
        <v>30.8</v>
      </c>
      <c r="I29" s="61"/>
      <c r="J29" s="61"/>
      <c r="K29" s="31"/>
      <c r="L29" s="74"/>
      <c r="M29" s="60">
        <f t="shared" si="4"/>
        <v>30.8</v>
      </c>
      <c r="N29" s="61">
        <v>30.8</v>
      </c>
      <c r="O29" s="61"/>
      <c r="P29" s="61"/>
      <c r="Q29" s="31"/>
      <c r="R29" s="74"/>
      <c r="S29" s="88"/>
      <c r="T29" s="58">
        <f t="shared" si="5"/>
        <v>30800</v>
      </c>
      <c r="U29" s="89">
        <f t="shared" si="6"/>
        <v>0</v>
      </c>
      <c r="V29" s="90"/>
    </row>
    <row r="30" ht="21" customHeight="1" spans="1:22">
      <c r="A30" s="27" t="s">
        <v>44</v>
      </c>
      <c r="B30" s="63" t="s">
        <v>46</v>
      </c>
      <c r="C30" s="58">
        <f t="shared" si="1"/>
        <v>11</v>
      </c>
      <c r="D30" s="61">
        <v>1.1</v>
      </c>
      <c r="E30" s="58">
        <f t="shared" si="2"/>
        <v>9.9</v>
      </c>
      <c r="F30" s="31"/>
      <c r="G30" s="60">
        <f t="shared" si="3"/>
        <v>11</v>
      </c>
      <c r="H30" s="61">
        <v>1.1</v>
      </c>
      <c r="I30" s="61"/>
      <c r="J30" s="61">
        <v>9.9</v>
      </c>
      <c r="K30" s="31"/>
      <c r="L30" s="74"/>
      <c r="M30" s="60">
        <f t="shared" si="4"/>
        <v>11</v>
      </c>
      <c r="N30" s="61">
        <v>1.1</v>
      </c>
      <c r="O30" s="61"/>
      <c r="P30" s="61">
        <v>9.9</v>
      </c>
      <c r="Q30" s="31"/>
      <c r="R30" s="74"/>
      <c r="S30" s="91"/>
      <c r="T30" s="58">
        <f t="shared" si="5"/>
        <v>11000</v>
      </c>
      <c r="U30" s="89">
        <f t="shared" si="6"/>
        <v>0</v>
      </c>
      <c r="V30" s="90"/>
    </row>
    <row r="31" ht="21" customHeight="1" spans="1:22">
      <c r="A31" s="27" t="s">
        <v>47</v>
      </c>
      <c r="B31" s="21">
        <v>6</v>
      </c>
      <c r="C31" s="58">
        <f t="shared" si="1"/>
        <v>714.2</v>
      </c>
      <c r="D31" s="61">
        <f>SUM(D32:D37)</f>
        <v>370.6</v>
      </c>
      <c r="E31" s="58">
        <f t="shared" si="2"/>
        <v>154.9</v>
      </c>
      <c r="F31" s="28">
        <v>188.7</v>
      </c>
      <c r="G31" s="60">
        <f t="shared" si="3"/>
        <v>714.2</v>
      </c>
      <c r="H31" s="61">
        <f>SUM(H32:H37)</f>
        <v>370.6</v>
      </c>
      <c r="I31" s="61">
        <f>SUM(I32:I37)</f>
        <v>0</v>
      </c>
      <c r="J31" s="61">
        <f>SUM(J32:J37)</f>
        <v>154.9</v>
      </c>
      <c r="K31" s="28">
        <v>188.7</v>
      </c>
      <c r="L31" s="73">
        <v>5660</v>
      </c>
      <c r="M31" s="60">
        <f t="shared" si="4"/>
        <v>714.2</v>
      </c>
      <c r="N31" s="61">
        <f>SUM(N32:N37)</f>
        <v>370.6</v>
      </c>
      <c r="O31" s="61">
        <f>SUM(O32:O37)</f>
        <v>0</v>
      </c>
      <c r="P31" s="61">
        <f>SUM(P32:P37)</f>
        <v>154.9</v>
      </c>
      <c r="Q31" s="28">
        <v>188.7</v>
      </c>
      <c r="R31" s="73">
        <v>5660</v>
      </c>
      <c r="S31" s="86" t="s">
        <v>23</v>
      </c>
      <c r="T31" s="58">
        <f t="shared" si="5"/>
        <v>525500</v>
      </c>
      <c r="U31" s="89">
        <f t="shared" si="6"/>
        <v>15729.14</v>
      </c>
      <c r="V31" s="90"/>
    </row>
    <row r="32" ht="21" customHeight="1" spans="1:22">
      <c r="A32" s="27" t="s">
        <v>47</v>
      </c>
      <c r="B32" s="21" t="s">
        <v>48</v>
      </c>
      <c r="C32" s="58">
        <f t="shared" si="1"/>
        <v>266.7</v>
      </c>
      <c r="D32" s="61">
        <v>266.7</v>
      </c>
      <c r="E32" s="58">
        <f t="shared" si="2"/>
        <v>0</v>
      </c>
      <c r="F32" s="31"/>
      <c r="G32" s="60">
        <f t="shared" si="3"/>
        <v>266.7</v>
      </c>
      <c r="H32" s="61">
        <v>266.7</v>
      </c>
      <c r="I32" s="61"/>
      <c r="J32" s="61"/>
      <c r="K32" s="31"/>
      <c r="L32" s="74"/>
      <c r="M32" s="60">
        <f t="shared" si="4"/>
        <v>266.7</v>
      </c>
      <c r="N32" s="61">
        <v>266.7</v>
      </c>
      <c r="O32" s="61"/>
      <c r="P32" s="61"/>
      <c r="Q32" s="31"/>
      <c r="R32" s="74"/>
      <c r="S32" s="88"/>
      <c r="T32" s="58">
        <f t="shared" si="5"/>
        <v>266700</v>
      </c>
      <c r="U32" s="89">
        <f t="shared" si="6"/>
        <v>0</v>
      </c>
      <c r="V32" s="90"/>
    </row>
    <row r="33" ht="21" customHeight="1" spans="1:22">
      <c r="A33" s="27" t="s">
        <v>47</v>
      </c>
      <c r="B33" s="21" t="s">
        <v>49</v>
      </c>
      <c r="C33" s="58">
        <f t="shared" si="1"/>
        <v>115.4</v>
      </c>
      <c r="D33" s="61"/>
      <c r="E33" s="58">
        <f t="shared" si="2"/>
        <v>115.4</v>
      </c>
      <c r="F33" s="31"/>
      <c r="G33" s="60">
        <f t="shared" si="3"/>
        <v>115.4</v>
      </c>
      <c r="H33" s="61"/>
      <c r="I33" s="61"/>
      <c r="J33" s="61">
        <v>115.4</v>
      </c>
      <c r="K33" s="31"/>
      <c r="L33" s="74"/>
      <c r="M33" s="60">
        <f t="shared" si="4"/>
        <v>115.4</v>
      </c>
      <c r="N33" s="61"/>
      <c r="O33" s="61"/>
      <c r="P33" s="61">
        <v>115.4</v>
      </c>
      <c r="Q33" s="31"/>
      <c r="R33" s="74"/>
      <c r="S33" s="88"/>
      <c r="T33" s="58">
        <f t="shared" si="5"/>
        <v>115400</v>
      </c>
      <c r="U33" s="89">
        <f t="shared" si="6"/>
        <v>0</v>
      </c>
      <c r="V33" s="90"/>
    </row>
    <row r="34" ht="21" customHeight="1" spans="1:22">
      <c r="A34" s="27" t="s">
        <v>47</v>
      </c>
      <c r="B34" s="21" t="s">
        <v>50</v>
      </c>
      <c r="C34" s="58">
        <f t="shared" si="1"/>
        <v>61.9</v>
      </c>
      <c r="D34" s="61">
        <v>61.9</v>
      </c>
      <c r="E34" s="58">
        <f t="shared" si="2"/>
        <v>0</v>
      </c>
      <c r="F34" s="31"/>
      <c r="G34" s="60">
        <f t="shared" si="3"/>
        <v>61.9</v>
      </c>
      <c r="H34" s="61">
        <v>61.9</v>
      </c>
      <c r="I34" s="61"/>
      <c r="J34" s="61"/>
      <c r="K34" s="31"/>
      <c r="L34" s="74"/>
      <c r="M34" s="60">
        <f t="shared" si="4"/>
        <v>61.9</v>
      </c>
      <c r="N34" s="61">
        <v>61.9</v>
      </c>
      <c r="O34" s="61"/>
      <c r="P34" s="61"/>
      <c r="Q34" s="31"/>
      <c r="R34" s="74"/>
      <c r="S34" s="88"/>
      <c r="T34" s="58">
        <f t="shared" si="5"/>
        <v>61900</v>
      </c>
      <c r="U34" s="89">
        <f t="shared" si="6"/>
        <v>0</v>
      </c>
      <c r="V34" s="90"/>
    </row>
    <row r="35" ht="21" customHeight="1" spans="1:22">
      <c r="A35" s="27" t="s">
        <v>47</v>
      </c>
      <c r="B35" s="21" t="s">
        <v>51</v>
      </c>
      <c r="C35" s="58">
        <f t="shared" si="1"/>
        <v>42</v>
      </c>
      <c r="D35" s="61">
        <v>42</v>
      </c>
      <c r="E35" s="58">
        <f t="shared" si="2"/>
        <v>0</v>
      </c>
      <c r="F35" s="31"/>
      <c r="G35" s="60">
        <f t="shared" si="3"/>
        <v>42</v>
      </c>
      <c r="H35" s="61">
        <v>42</v>
      </c>
      <c r="I35" s="61"/>
      <c r="J35" s="61"/>
      <c r="K35" s="31"/>
      <c r="L35" s="74"/>
      <c r="M35" s="60">
        <f t="shared" si="4"/>
        <v>42</v>
      </c>
      <c r="N35" s="61">
        <v>42</v>
      </c>
      <c r="O35" s="61"/>
      <c r="P35" s="61"/>
      <c r="Q35" s="31"/>
      <c r="R35" s="74"/>
      <c r="S35" s="88"/>
      <c r="T35" s="58">
        <f t="shared" si="5"/>
        <v>42000</v>
      </c>
      <c r="U35" s="89">
        <f t="shared" si="6"/>
        <v>0</v>
      </c>
      <c r="V35" s="90"/>
    </row>
    <row r="36" ht="21" customHeight="1" spans="1:22">
      <c r="A36" s="27" t="s">
        <v>47</v>
      </c>
      <c r="B36" s="21" t="s">
        <v>52</v>
      </c>
      <c r="C36" s="58">
        <f t="shared" si="1"/>
        <v>29.7</v>
      </c>
      <c r="D36" s="61"/>
      <c r="E36" s="58">
        <f t="shared" si="2"/>
        <v>29.7</v>
      </c>
      <c r="F36" s="31"/>
      <c r="G36" s="60">
        <f t="shared" si="3"/>
        <v>29.7</v>
      </c>
      <c r="H36" s="61"/>
      <c r="I36" s="61"/>
      <c r="J36" s="61">
        <v>29.7</v>
      </c>
      <c r="K36" s="31"/>
      <c r="L36" s="74"/>
      <c r="M36" s="60">
        <f t="shared" si="4"/>
        <v>29.7</v>
      </c>
      <c r="N36" s="61"/>
      <c r="O36" s="61"/>
      <c r="P36" s="61">
        <v>29.7</v>
      </c>
      <c r="Q36" s="31"/>
      <c r="R36" s="74"/>
      <c r="S36" s="88"/>
      <c r="T36" s="58">
        <f t="shared" si="5"/>
        <v>29700</v>
      </c>
      <c r="U36" s="89">
        <f t="shared" si="6"/>
        <v>0</v>
      </c>
      <c r="V36" s="90"/>
    </row>
    <row r="37" ht="21" customHeight="1" spans="1:22">
      <c r="A37" s="27" t="s">
        <v>47</v>
      </c>
      <c r="B37" s="21" t="s">
        <v>53</v>
      </c>
      <c r="C37" s="58">
        <f t="shared" si="1"/>
        <v>9.8</v>
      </c>
      <c r="D37" s="61"/>
      <c r="E37" s="58">
        <f t="shared" si="2"/>
        <v>9.8</v>
      </c>
      <c r="F37" s="64"/>
      <c r="G37" s="60">
        <f t="shared" si="3"/>
        <v>9.8</v>
      </c>
      <c r="H37" s="61"/>
      <c r="I37" s="61"/>
      <c r="J37" s="61">
        <v>9.8</v>
      </c>
      <c r="K37" s="64"/>
      <c r="L37" s="75"/>
      <c r="M37" s="60">
        <f t="shared" si="4"/>
        <v>9.8</v>
      </c>
      <c r="N37" s="61"/>
      <c r="O37" s="61"/>
      <c r="P37" s="61">
        <v>9.8</v>
      </c>
      <c r="Q37" s="64"/>
      <c r="R37" s="75"/>
      <c r="S37" s="88"/>
      <c r="T37" s="58">
        <f t="shared" si="5"/>
        <v>9800</v>
      </c>
      <c r="U37" s="89">
        <f t="shared" si="6"/>
        <v>0</v>
      </c>
      <c r="V37" s="90"/>
    </row>
    <row r="38" ht="21" customHeight="1" spans="1:22">
      <c r="A38" s="27" t="s">
        <v>54</v>
      </c>
      <c r="B38" s="21">
        <v>3</v>
      </c>
      <c r="C38" s="58">
        <f t="shared" si="1"/>
        <v>511</v>
      </c>
      <c r="D38" s="61">
        <f>SUM(D39:D41)</f>
        <v>58.3</v>
      </c>
      <c r="E38" s="58">
        <f t="shared" si="2"/>
        <v>352.7</v>
      </c>
      <c r="F38" s="28">
        <v>100</v>
      </c>
      <c r="G38" s="60">
        <f t="shared" si="3"/>
        <v>511</v>
      </c>
      <c r="H38" s="61">
        <f>SUM(H39:H41)</f>
        <v>58.3</v>
      </c>
      <c r="I38" s="61">
        <f>SUM(I39:I41)</f>
        <v>340.4</v>
      </c>
      <c r="J38" s="61">
        <f>SUM(J39:J41)</f>
        <v>12.3</v>
      </c>
      <c r="K38" s="28">
        <v>100</v>
      </c>
      <c r="L38" s="73">
        <v>3000</v>
      </c>
      <c r="M38" s="60">
        <f t="shared" si="4"/>
        <v>511</v>
      </c>
      <c r="N38" s="61">
        <f>SUM(N39:N41)</f>
        <v>58.3</v>
      </c>
      <c r="O38" s="61">
        <f>SUM(O39:O41)</f>
        <v>340.4</v>
      </c>
      <c r="P38" s="61">
        <f>SUM(P39:P41)</f>
        <v>12.3</v>
      </c>
      <c r="Q38" s="28">
        <v>100</v>
      </c>
      <c r="R38" s="73">
        <v>3000</v>
      </c>
      <c r="S38" s="88"/>
      <c r="T38" s="58">
        <f t="shared" si="5"/>
        <v>240800</v>
      </c>
      <c r="U38" s="89">
        <f t="shared" si="6"/>
        <v>8337</v>
      </c>
      <c r="V38" s="90"/>
    </row>
    <row r="39" ht="21" customHeight="1" spans="1:22">
      <c r="A39" s="27" t="s">
        <v>54</v>
      </c>
      <c r="B39" s="21" t="s">
        <v>55</v>
      </c>
      <c r="C39" s="58">
        <f t="shared" ref="C39:C67" si="7">D39+E39+F39</f>
        <v>340.4</v>
      </c>
      <c r="D39" s="61"/>
      <c r="E39" s="58">
        <f t="shared" ref="E39:E67" si="8">I39+J39</f>
        <v>340.4</v>
      </c>
      <c r="F39" s="65"/>
      <c r="G39" s="60">
        <f t="shared" si="3"/>
        <v>340.4</v>
      </c>
      <c r="H39" s="61"/>
      <c r="I39" s="61">
        <v>340.4</v>
      </c>
      <c r="J39" s="61"/>
      <c r="K39" s="65"/>
      <c r="L39" s="74"/>
      <c r="M39" s="60">
        <f t="shared" si="4"/>
        <v>340.4</v>
      </c>
      <c r="N39" s="61"/>
      <c r="O39" s="61">
        <v>340.4</v>
      </c>
      <c r="P39" s="61"/>
      <c r="Q39" s="65"/>
      <c r="R39" s="74"/>
      <c r="S39" s="88"/>
      <c r="T39" s="58">
        <f t="shared" si="5"/>
        <v>170200</v>
      </c>
      <c r="U39" s="89">
        <f t="shared" si="6"/>
        <v>0</v>
      </c>
      <c r="V39" s="90"/>
    </row>
    <row r="40" ht="21" customHeight="1" spans="1:22">
      <c r="A40" s="27" t="s">
        <v>54</v>
      </c>
      <c r="B40" s="63" t="s">
        <v>56</v>
      </c>
      <c r="C40" s="58">
        <f t="shared" si="7"/>
        <v>58.3</v>
      </c>
      <c r="D40" s="61">
        <v>58.3</v>
      </c>
      <c r="E40" s="58">
        <f t="shared" si="8"/>
        <v>0</v>
      </c>
      <c r="F40" s="65"/>
      <c r="G40" s="60">
        <f t="shared" si="3"/>
        <v>58.3</v>
      </c>
      <c r="H40" s="61">
        <v>58.3</v>
      </c>
      <c r="I40" s="61"/>
      <c r="J40" s="61"/>
      <c r="K40" s="65"/>
      <c r="L40" s="74"/>
      <c r="M40" s="60">
        <f t="shared" si="4"/>
        <v>58.3</v>
      </c>
      <c r="N40" s="61">
        <v>58.3</v>
      </c>
      <c r="O40" s="61"/>
      <c r="P40" s="61"/>
      <c r="Q40" s="65"/>
      <c r="R40" s="74"/>
      <c r="S40" s="88"/>
      <c r="T40" s="58">
        <f t="shared" si="5"/>
        <v>58300</v>
      </c>
      <c r="U40" s="89">
        <f t="shared" si="6"/>
        <v>0</v>
      </c>
      <c r="V40" s="90"/>
    </row>
    <row r="41" ht="21" customHeight="1" spans="1:22">
      <c r="A41" s="27" t="s">
        <v>54</v>
      </c>
      <c r="B41" s="21" t="s">
        <v>57</v>
      </c>
      <c r="C41" s="58">
        <f t="shared" si="7"/>
        <v>12.3</v>
      </c>
      <c r="D41" s="61"/>
      <c r="E41" s="58">
        <f t="shared" si="8"/>
        <v>12.3</v>
      </c>
      <c r="F41" s="65"/>
      <c r="G41" s="60">
        <f t="shared" si="3"/>
        <v>12.3</v>
      </c>
      <c r="H41" s="61"/>
      <c r="I41" s="61"/>
      <c r="J41" s="61">
        <v>12.3</v>
      </c>
      <c r="K41" s="65"/>
      <c r="L41" s="76"/>
      <c r="M41" s="60">
        <f t="shared" si="4"/>
        <v>12.3</v>
      </c>
      <c r="N41" s="61"/>
      <c r="O41" s="61"/>
      <c r="P41" s="61">
        <v>12.3</v>
      </c>
      <c r="Q41" s="65"/>
      <c r="R41" s="76"/>
      <c r="S41" s="88"/>
      <c r="T41" s="58">
        <f t="shared" si="5"/>
        <v>12300</v>
      </c>
      <c r="U41" s="89">
        <f t="shared" si="6"/>
        <v>0</v>
      </c>
      <c r="V41" s="90"/>
    </row>
    <row r="42" ht="21" customHeight="1" spans="1:22">
      <c r="A42" s="27" t="s">
        <v>58</v>
      </c>
      <c r="B42" s="21"/>
      <c r="C42" s="58">
        <f t="shared" si="7"/>
        <v>708.3</v>
      </c>
      <c r="D42" s="61"/>
      <c r="E42" s="58">
        <f t="shared" si="8"/>
        <v>0</v>
      </c>
      <c r="F42" s="31">
        <v>708.3</v>
      </c>
      <c r="G42" s="60">
        <f t="shared" si="3"/>
        <v>708.3</v>
      </c>
      <c r="H42" s="61"/>
      <c r="I42" s="61"/>
      <c r="J42" s="61"/>
      <c r="K42" s="31">
        <v>708.3</v>
      </c>
      <c r="L42" s="73">
        <v>21250</v>
      </c>
      <c r="M42" s="60">
        <f t="shared" si="4"/>
        <v>708.3</v>
      </c>
      <c r="N42" s="61"/>
      <c r="O42" s="61"/>
      <c r="P42" s="61"/>
      <c r="Q42" s="31">
        <v>708.3</v>
      </c>
      <c r="R42" s="73">
        <v>21250</v>
      </c>
      <c r="S42" s="88"/>
      <c r="T42" s="58">
        <f t="shared" si="5"/>
        <v>0</v>
      </c>
      <c r="U42" s="89">
        <f t="shared" si="6"/>
        <v>59053.75</v>
      </c>
      <c r="V42" s="90"/>
    </row>
    <row r="43" ht="21" customHeight="1" spans="1:22">
      <c r="A43" s="27" t="s">
        <v>59</v>
      </c>
      <c r="B43" s="21"/>
      <c r="C43" s="58">
        <f t="shared" si="7"/>
        <v>239</v>
      </c>
      <c r="D43" s="61"/>
      <c r="E43" s="58">
        <f t="shared" si="8"/>
        <v>0</v>
      </c>
      <c r="F43" s="31">
        <v>239</v>
      </c>
      <c r="G43" s="60">
        <f t="shared" si="3"/>
        <v>239</v>
      </c>
      <c r="H43" s="61"/>
      <c r="I43" s="61"/>
      <c r="J43" s="61"/>
      <c r="K43" s="31">
        <v>239</v>
      </c>
      <c r="L43" s="73">
        <v>7170</v>
      </c>
      <c r="M43" s="60">
        <f t="shared" si="4"/>
        <v>239</v>
      </c>
      <c r="N43" s="61"/>
      <c r="O43" s="61"/>
      <c r="P43" s="61"/>
      <c r="Q43" s="31">
        <v>239</v>
      </c>
      <c r="R43" s="73">
        <v>7170</v>
      </c>
      <c r="S43" s="88"/>
      <c r="T43" s="58">
        <f t="shared" si="5"/>
        <v>0</v>
      </c>
      <c r="U43" s="89">
        <f t="shared" si="6"/>
        <v>19925.43</v>
      </c>
      <c r="V43" s="90"/>
    </row>
    <row r="44" ht="21" customHeight="1" spans="1:22">
      <c r="A44" s="27" t="s">
        <v>60</v>
      </c>
      <c r="B44" s="21">
        <v>1</v>
      </c>
      <c r="C44" s="58">
        <f t="shared" si="7"/>
        <v>505.4</v>
      </c>
      <c r="D44" s="61">
        <f>SUM(D45)</f>
        <v>315.4</v>
      </c>
      <c r="E44" s="58">
        <f t="shared" si="8"/>
        <v>0</v>
      </c>
      <c r="F44" s="31">
        <v>190</v>
      </c>
      <c r="G44" s="60">
        <f t="shared" si="3"/>
        <v>505.4</v>
      </c>
      <c r="H44" s="61">
        <f>SUM(H45)</f>
        <v>315.4</v>
      </c>
      <c r="I44" s="61">
        <f>SUM(I45)</f>
        <v>0</v>
      </c>
      <c r="J44" s="61">
        <f>SUM(J45)</f>
        <v>0</v>
      </c>
      <c r="K44" s="31">
        <v>190</v>
      </c>
      <c r="L44" s="73">
        <v>5700</v>
      </c>
      <c r="M44" s="60">
        <f t="shared" si="4"/>
        <v>505.4</v>
      </c>
      <c r="N44" s="61">
        <f>SUM(N45)</f>
        <v>315.4</v>
      </c>
      <c r="O44" s="61">
        <f>SUM(O45)</f>
        <v>0</v>
      </c>
      <c r="P44" s="61">
        <f>SUM(P45)</f>
        <v>0</v>
      </c>
      <c r="Q44" s="31">
        <v>190</v>
      </c>
      <c r="R44" s="73">
        <v>5700</v>
      </c>
      <c r="S44" s="88"/>
      <c r="T44" s="58">
        <f t="shared" si="5"/>
        <v>315400</v>
      </c>
      <c r="U44" s="89">
        <f t="shared" si="6"/>
        <v>15840.3</v>
      </c>
      <c r="V44" s="90"/>
    </row>
    <row r="45" ht="21" customHeight="1" spans="1:22">
      <c r="A45" s="27" t="s">
        <v>60</v>
      </c>
      <c r="B45" s="21" t="s">
        <v>55</v>
      </c>
      <c r="C45" s="58">
        <f t="shared" si="7"/>
        <v>315.4</v>
      </c>
      <c r="D45" s="61">
        <v>315.4</v>
      </c>
      <c r="E45" s="58">
        <f t="shared" si="8"/>
        <v>0</v>
      </c>
      <c r="F45" s="65"/>
      <c r="G45" s="60">
        <f t="shared" si="3"/>
        <v>315.4</v>
      </c>
      <c r="H45" s="61">
        <v>315.4</v>
      </c>
      <c r="I45" s="61"/>
      <c r="J45" s="61"/>
      <c r="K45" s="65"/>
      <c r="L45" s="74"/>
      <c r="M45" s="60">
        <f t="shared" si="4"/>
        <v>315.4</v>
      </c>
      <c r="N45" s="61">
        <v>315.4</v>
      </c>
      <c r="O45" s="61"/>
      <c r="P45" s="61"/>
      <c r="Q45" s="65"/>
      <c r="R45" s="74"/>
      <c r="S45" s="88"/>
      <c r="T45" s="58">
        <f t="shared" si="5"/>
        <v>315400</v>
      </c>
      <c r="U45" s="89">
        <f t="shared" si="6"/>
        <v>0</v>
      </c>
      <c r="V45" s="90"/>
    </row>
    <row r="46" ht="21" customHeight="1" spans="1:22">
      <c r="A46" s="27" t="s">
        <v>61</v>
      </c>
      <c r="B46" s="62">
        <v>3</v>
      </c>
      <c r="C46" s="58">
        <f t="shared" si="7"/>
        <v>377.2</v>
      </c>
      <c r="D46" s="61">
        <f>SUM(D47:D49)</f>
        <v>0</v>
      </c>
      <c r="E46" s="58">
        <f t="shared" si="8"/>
        <v>143.2</v>
      </c>
      <c r="F46" s="31">
        <v>234</v>
      </c>
      <c r="G46" s="60">
        <f t="shared" si="3"/>
        <v>377.2</v>
      </c>
      <c r="H46" s="61">
        <f>SUM(H47:H49)</f>
        <v>0</v>
      </c>
      <c r="I46" s="61">
        <f>SUM(I47:I49)</f>
        <v>143.2</v>
      </c>
      <c r="J46" s="61">
        <f>SUM(J47:J49)</f>
        <v>0</v>
      </c>
      <c r="K46" s="31">
        <v>234</v>
      </c>
      <c r="L46" s="77">
        <v>7020</v>
      </c>
      <c r="M46" s="60">
        <f t="shared" si="4"/>
        <v>377.2</v>
      </c>
      <c r="N46" s="61">
        <f>SUM(N47:N49)</f>
        <v>0</v>
      </c>
      <c r="O46" s="61">
        <f>SUM(O47:O49)</f>
        <v>143.2</v>
      </c>
      <c r="P46" s="61">
        <f>SUM(P47:P49)</f>
        <v>0</v>
      </c>
      <c r="Q46" s="31">
        <v>234</v>
      </c>
      <c r="R46" s="77">
        <v>7020</v>
      </c>
      <c r="S46" s="88"/>
      <c r="T46" s="58">
        <f t="shared" si="5"/>
        <v>71600</v>
      </c>
      <c r="U46" s="89">
        <f t="shared" si="6"/>
        <v>19508.58</v>
      </c>
      <c r="V46" s="90"/>
    </row>
    <row r="47" ht="21" customHeight="1" spans="1:22">
      <c r="A47" s="27" t="s">
        <v>61</v>
      </c>
      <c r="B47" s="62" t="s">
        <v>62</v>
      </c>
      <c r="C47" s="58">
        <f t="shared" si="7"/>
        <v>121.9</v>
      </c>
      <c r="D47" s="66"/>
      <c r="E47" s="58">
        <f t="shared" si="8"/>
        <v>121.9</v>
      </c>
      <c r="F47" s="64"/>
      <c r="G47" s="60">
        <f t="shared" si="3"/>
        <v>121.9</v>
      </c>
      <c r="H47" s="66"/>
      <c r="I47" s="25">
        <v>121.9</v>
      </c>
      <c r="J47" s="61"/>
      <c r="K47" s="64"/>
      <c r="L47" s="75"/>
      <c r="M47" s="60">
        <f t="shared" si="4"/>
        <v>121.9</v>
      </c>
      <c r="N47" s="66"/>
      <c r="O47" s="25">
        <v>121.9</v>
      </c>
      <c r="P47" s="61"/>
      <c r="Q47" s="64"/>
      <c r="R47" s="75"/>
      <c r="S47" s="88"/>
      <c r="T47" s="58">
        <f t="shared" si="5"/>
        <v>60950</v>
      </c>
      <c r="U47" s="89">
        <f t="shared" si="6"/>
        <v>0</v>
      </c>
      <c r="V47" s="90"/>
    </row>
    <row r="48" ht="21" customHeight="1" spans="1:22">
      <c r="A48" s="27" t="s">
        <v>61</v>
      </c>
      <c r="B48" s="63" t="s">
        <v>63</v>
      </c>
      <c r="C48" s="58">
        <f t="shared" si="7"/>
        <v>10.4</v>
      </c>
      <c r="D48" s="66"/>
      <c r="E48" s="58">
        <f t="shared" si="8"/>
        <v>10.4</v>
      </c>
      <c r="F48" s="65"/>
      <c r="G48" s="60">
        <f t="shared" si="3"/>
        <v>10.4</v>
      </c>
      <c r="H48" s="66"/>
      <c r="I48" s="25">
        <v>10.4</v>
      </c>
      <c r="J48" s="61"/>
      <c r="K48" s="65"/>
      <c r="L48" s="74"/>
      <c r="M48" s="60">
        <f t="shared" si="4"/>
        <v>10.4</v>
      </c>
      <c r="N48" s="66"/>
      <c r="O48" s="25">
        <v>10.4</v>
      </c>
      <c r="P48" s="61"/>
      <c r="Q48" s="65"/>
      <c r="R48" s="74"/>
      <c r="S48" s="88"/>
      <c r="T48" s="58">
        <f t="shared" si="5"/>
        <v>5200</v>
      </c>
      <c r="U48" s="89">
        <f t="shared" si="6"/>
        <v>0</v>
      </c>
      <c r="V48" s="90"/>
    </row>
    <row r="49" ht="21" customHeight="1" spans="1:22">
      <c r="A49" s="27" t="s">
        <v>61</v>
      </c>
      <c r="B49" s="63" t="s">
        <v>64</v>
      </c>
      <c r="C49" s="58">
        <f t="shared" si="7"/>
        <v>10.9</v>
      </c>
      <c r="D49" s="66"/>
      <c r="E49" s="58">
        <f t="shared" si="8"/>
        <v>10.9</v>
      </c>
      <c r="F49" s="65"/>
      <c r="G49" s="60">
        <f t="shared" si="3"/>
        <v>10.9</v>
      </c>
      <c r="H49" s="66"/>
      <c r="I49" s="25">
        <v>10.9</v>
      </c>
      <c r="J49" s="61"/>
      <c r="K49" s="65"/>
      <c r="L49" s="74"/>
      <c r="M49" s="60">
        <f t="shared" si="4"/>
        <v>10.9</v>
      </c>
      <c r="N49" s="66"/>
      <c r="O49" s="25">
        <v>10.9</v>
      </c>
      <c r="P49" s="61"/>
      <c r="Q49" s="65"/>
      <c r="R49" s="74"/>
      <c r="S49" s="88"/>
      <c r="T49" s="58">
        <f t="shared" si="5"/>
        <v>5450</v>
      </c>
      <c r="U49" s="89">
        <f t="shared" si="6"/>
        <v>0</v>
      </c>
      <c r="V49" s="90"/>
    </row>
    <row r="50" ht="21" customHeight="1" spans="1:22">
      <c r="A50" s="27" t="s">
        <v>65</v>
      </c>
      <c r="B50" s="63"/>
      <c r="C50" s="58">
        <f t="shared" si="7"/>
        <v>468.7</v>
      </c>
      <c r="D50" s="66"/>
      <c r="E50" s="58">
        <f t="shared" si="8"/>
        <v>0</v>
      </c>
      <c r="F50" s="31">
        <v>468.7</v>
      </c>
      <c r="G50" s="60">
        <f t="shared" si="3"/>
        <v>468.7</v>
      </c>
      <c r="H50" s="66"/>
      <c r="I50" s="25"/>
      <c r="J50" s="61"/>
      <c r="K50" s="31">
        <v>468.7</v>
      </c>
      <c r="L50" s="78">
        <v>14060</v>
      </c>
      <c r="M50" s="60">
        <f t="shared" si="4"/>
        <v>468.7</v>
      </c>
      <c r="N50" s="66"/>
      <c r="O50" s="25"/>
      <c r="P50" s="61"/>
      <c r="Q50" s="31">
        <v>468.7</v>
      </c>
      <c r="R50" s="78">
        <v>14060</v>
      </c>
      <c r="S50" s="88"/>
      <c r="T50" s="58">
        <f t="shared" si="5"/>
        <v>0</v>
      </c>
      <c r="U50" s="89">
        <f t="shared" si="6"/>
        <v>39072.74</v>
      </c>
      <c r="V50" s="90"/>
    </row>
    <row r="51" ht="21" customHeight="1" spans="1:22">
      <c r="A51" s="34" t="s">
        <v>66</v>
      </c>
      <c r="B51" s="63"/>
      <c r="C51" s="58">
        <f t="shared" si="7"/>
        <v>227.3</v>
      </c>
      <c r="D51" s="66"/>
      <c r="E51" s="58">
        <f t="shared" si="8"/>
        <v>0</v>
      </c>
      <c r="F51" s="31">
        <v>227.3</v>
      </c>
      <c r="G51" s="60">
        <f t="shared" si="3"/>
        <v>227.3</v>
      </c>
      <c r="H51" s="66"/>
      <c r="I51" s="25"/>
      <c r="J51" s="61"/>
      <c r="K51" s="31">
        <v>227.3</v>
      </c>
      <c r="L51" s="73">
        <v>6820</v>
      </c>
      <c r="M51" s="60">
        <f t="shared" si="4"/>
        <v>227.3</v>
      </c>
      <c r="N51" s="66"/>
      <c r="O51" s="25"/>
      <c r="P51" s="61"/>
      <c r="Q51" s="31">
        <v>227.3</v>
      </c>
      <c r="R51" s="73">
        <v>6820</v>
      </c>
      <c r="S51" s="88"/>
      <c r="T51" s="58">
        <f t="shared" si="5"/>
        <v>0</v>
      </c>
      <c r="U51" s="89">
        <f t="shared" si="6"/>
        <v>18952.78</v>
      </c>
      <c r="V51" s="90"/>
    </row>
    <row r="52" ht="21" customHeight="1" spans="1:22">
      <c r="A52" s="34" t="s">
        <v>67</v>
      </c>
      <c r="B52" s="63"/>
      <c r="C52" s="58">
        <f t="shared" si="7"/>
        <v>333.3</v>
      </c>
      <c r="D52" s="66"/>
      <c r="E52" s="58">
        <f t="shared" si="8"/>
        <v>0</v>
      </c>
      <c r="F52" s="31">
        <v>333.3</v>
      </c>
      <c r="G52" s="60">
        <f t="shared" si="3"/>
        <v>333.3</v>
      </c>
      <c r="H52" s="66"/>
      <c r="I52" s="25"/>
      <c r="J52" s="61"/>
      <c r="K52" s="31">
        <v>333.3</v>
      </c>
      <c r="L52" s="73">
        <v>10000</v>
      </c>
      <c r="M52" s="60">
        <f t="shared" si="4"/>
        <v>333.3</v>
      </c>
      <c r="N52" s="66"/>
      <c r="O52" s="25"/>
      <c r="P52" s="61"/>
      <c r="Q52" s="31">
        <v>333.3</v>
      </c>
      <c r="R52" s="73">
        <v>10000</v>
      </c>
      <c r="S52" s="88"/>
      <c r="T52" s="58">
        <f t="shared" si="5"/>
        <v>0</v>
      </c>
      <c r="U52" s="89">
        <f t="shared" si="6"/>
        <v>27790</v>
      </c>
      <c r="V52" s="90"/>
    </row>
    <row r="53" ht="21" customHeight="1" spans="1:22">
      <c r="A53" s="34" t="s">
        <v>68</v>
      </c>
      <c r="B53" s="63"/>
      <c r="C53" s="58">
        <f t="shared" si="7"/>
        <v>303.3</v>
      </c>
      <c r="D53" s="66"/>
      <c r="E53" s="58">
        <f t="shared" si="8"/>
        <v>0</v>
      </c>
      <c r="F53" s="31">
        <v>303.3</v>
      </c>
      <c r="G53" s="60">
        <f t="shared" si="3"/>
        <v>303.3</v>
      </c>
      <c r="H53" s="66"/>
      <c r="I53" s="25"/>
      <c r="J53" s="61"/>
      <c r="K53" s="31">
        <v>303.3</v>
      </c>
      <c r="L53" s="73">
        <v>9100</v>
      </c>
      <c r="M53" s="60">
        <f t="shared" si="4"/>
        <v>303.3</v>
      </c>
      <c r="N53" s="66"/>
      <c r="O53" s="25"/>
      <c r="P53" s="61"/>
      <c r="Q53" s="31">
        <v>303.3</v>
      </c>
      <c r="R53" s="73">
        <v>9100</v>
      </c>
      <c r="S53" s="88"/>
      <c r="T53" s="58">
        <f t="shared" si="5"/>
        <v>0</v>
      </c>
      <c r="U53" s="89">
        <f t="shared" si="6"/>
        <v>25288.9</v>
      </c>
      <c r="V53" s="90"/>
    </row>
    <row r="54" ht="21" customHeight="1" spans="1:22">
      <c r="A54" s="34" t="s">
        <v>69</v>
      </c>
      <c r="B54" s="62">
        <v>11</v>
      </c>
      <c r="C54" s="58">
        <f t="shared" si="7"/>
        <v>3563.7</v>
      </c>
      <c r="D54" s="61">
        <f>SUM(D55:D65)</f>
        <v>985</v>
      </c>
      <c r="E54" s="58">
        <f t="shared" si="8"/>
        <v>2162.7</v>
      </c>
      <c r="F54" s="31">
        <v>416</v>
      </c>
      <c r="G54" s="60">
        <f t="shared" si="3"/>
        <v>3563.7</v>
      </c>
      <c r="H54" s="61">
        <f>SUM(H55:H65)</f>
        <v>985</v>
      </c>
      <c r="I54" s="61">
        <f>SUM(I55:I65)</f>
        <v>2074.3</v>
      </c>
      <c r="J54" s="61">
        <f>SUM(J55:J65)</f>
        <v>88.4</v>
      </c>
      <c r="K54" s="31">
        <v>416</v>
      </c>
      <c r="L54" s="79">
        <v>12480</v>
      </c>
      <c r="M54" s="60">
        <f t="shared" si="4"/>
        <v>3558.1</v>
      </c>
      <c r="N54" s="61">
        <f>SUM(N55:N65)</f>
        <v>979.4</v>
      </c>
      <c r="O54" s="61">
        <f>SUM(O55:O65)</f>
        <v>2074.3</v>
      </c>
      <c r="P54" s="61">
        <f>SUM(P55:P65)</f>
        <v>88.4</v>
      </c>
      <c r="Q54" s="31">
        <v>416</v>
      </c>
      <c r="R54" s="79">
        <v>12480</v>
      </c>
      <c r="S54" s="88"/>
      <c r="T54" s="58">
        <f t="shared" si="5"/>
        <v>2104950</v>
      </c>
      <c r="U54" s="89">
        <f t="shared" si="6"/>
        <v>34681.92</v>
      </c>
      <c r="V54" s="90"/>
    </row>
    <row r="55" ht="21" customHeight="1" spans="1:22">
      <c r="A55" s="34" t="s">
        <v>69</v>
      </c>
      <c r="B55" s="62" t="s">
        <v>55</v>
      </c>
      <c r="C55" s="58">
        <f t="shared" si="7"/>
        <v>1374.3</v>
      </c>
      <c r="D55" s="66"/>
      <c r="E55" s="58">
        <f t="shared" si="8"/>
        <v>1374.3</v>
      </c>
      <c r="F55" s="65"/>
      <c r="G55" s="60">
        <f t="shared" si="3"/>
        <v>1374.3</v>
      </c>
      <c r="H55" s="66"/>
      <c r="I55" s="25">
        <v>1374.3</v>
      </c>
      <c r="J55" s="61"/>
      <c r="K55" s="65"/>
      <c r="L55" s="74"/>
      <c r="M55" s="60">
        <f t="shared" si="4"/>
        <v>1374.3</v>
      </c>
      <c r="N55" s="66"/>
      <c r="O55" s="25">
        <v>1374.3</v>
      </c>
      <c r="P55" s="61"/>
      <c r="Q55" s="65"/>
      <c r="R55" s="74"/>
      <c r="S55" s="88"/>
      <c r="T55" s="58">
        <f t="shared" si="5"/>
        <v>687150</v>
      </c>
      <c r="U55" s="89">
        <f t="shared" si="6"/>
        <v>0</v>
      </c>
      <c r="V55" s="90"/>
    </row>
    <row r="56" ht="21" customHeight="1" spans="1:22">
      <c r="A56" s="34" t="s">
        <v>69</v>
      </c>
      <c r="B56" s="62" t="s">
        <v>26</v>
      </c>
      <c r="C56" s="58">
        <f t="shared" si="7"/>
        <v>821.4</v>
      </c>
      <c r="D56" s="66">
        <v>821.4</v>
      </c>
      <c r="E56" s="58">
        <f t="shared" si="8"/>
        <v>0</v>
      </c>
      <c r="F56" s="65"/>
      <c r="G56" s="60">
        <f t="shared" si="3"/>
        <v>821.4</v>
      </c>
      <c r="H56" s="66">
        <v>821.4</v>
      </c>
      <c r="I56" s="25"/>
      <c r="J56" s="61"/>
      <c r="K56" s="65"/>
      <c r="L56" s="74"/>
      <c r="M56" s="60">
        <f t="shared" si="4"/>
        <v>821.4</v>
      </c>
      <c r="N56" s="66">
        <v>821.4</v>
      </c>
      <c r="O56" s="25"/>
      <c r="P56" s="61"/>
      <c r="Q56" s="65"/>
      <c r="R56" s="74"/>
      <c r="S56" s="91"/>
      <c r="T56" s="58">
        <f t="shared" si="5"/>
        <v>821400</v>
      </c>
      <c r="U56" s="89">
        <f t="shared" si="6"/>
        <v>0</v>
      </c>
      <c r="V56" s="90"/>
    </row>
    <row r="57" ht="21" customHeight="1" spans="1:22">
      <c r="A57" s="34" t="s">
        <v>69</v>
      </c>
      <c r="B57" s="62" t="s">
        <v>34</v>
      </c>
      <c r="C57" s="58">
        <f t="shared" si="7"/>
        <v>171.2</v>
      </c>
      <c r="D57" s="66"/>
      <c r="E57" s="58">
        <f t="shared" si="8"/>
        <v>171.2</v>
      </c>
      <c r="F57" s="65"/>
      <c r="G57" s="60">
        <f t="shared" si="3"/>
        <v>171.2</v>
      </c>
      <c r="H57" s="66"/>
      <c r="I57" s="25">
        <v>171.2</v>
      </c>
      <c r="J57" s="61"/>
      <c r="K57" s="65"/>
      <c r="L57" s="76"/>
      <c r="M57" s="60">
        <f t="shared" si="4"/>
        <v>171.2</v>
      </c>
      <c r="N57" s="66"/>
      <c r="O57" s="25">
        <v>171.2</v>
      </c>
      <c r="P57" s="61"/>
      <c r="Q57" s="65"/>
      <c r="R57" s="76"/>
      <c r="S57" s="86" t="s">
        <v>23</v>
      </c>
      <c r="T57" s="58">
        <f t="shared" si="5"/>
        <v>85600</v>
      </c>
      <c r="U57" s="89">
        <f t="shared" si="6"/>
        <v>0</v>
      </c>
      <c r="V57" s="90"/>
    </row>
    <row r="58" ht="21" customHeight="1" spans="1:22">
      <c r="A58" s="34" t="s">
        <v>69</v>
      </c>
      <c r="B58" s="62" t="s">
        <v>70</v>
      </c>
      <c r="C58" s="58">
        <f t="shared" si="7"/>
        <v>61.7</v>
      </c>
      <c r="D58" s="66">
        <v>61.7</v>
      </c>
      <c r="E58" s="58">
        <f t="shared" si="8"/>
        <v>0</v>
      </c>
      <c r="F58" s="64"/>
      <c r="G58" s="60">
        <f t="shared" si="3"/>
        <v>61.7</v>
      </c>
      <c r="H58" s="66">
        <v>61.7</v>
      </c>
      <c r="I58" s="25"/>
      <c r="J58" s="61"/>
      <c r="K58" s="64"/>
      <c r="L58" s="75"/>
      <c r="M58" s="60">
        <f t="shared" si="4"/>
        <v>61.7</v>
      </c>
      <c r="N58" s="66">
        <v>61.7</v>
      </c>
      <c r="O58" s="25"/>
      <c r="P58" s="61"/>
      <c r="Q58" s="64"/>
      <c r="R58" s="75"/>
      <c r="S58" s="88"/>
      <c r="T58" s="58">
        <f t="shared" si="5"/>
        <v>61700</v>
      </c>
      <c r="U58" s="89">
        <f t="shared" si="6"/>
        <v>0</v>
      </c>
      <c r="V58" s="90"/>
    </row>
    <row r="59" ht="21" customHeight="1" spans="1:22">
      <c r="A59" s="34" t="s">
        <v>69</v>
      </c>
      <c r="B59" s="62" t="s">
        <v>71</v>
      </c>
      <c r="C59" s="58">
        <f t="shared" si="7"/>
        <v>18.2</v>
      </c>
      <c r="D59" s="66">
        <v>18.2</v>
      </c>
      <c r="E59" s="58">
        <f t="shared" si="8"/>
        <v>0</v>
      </c>
      <c r="F59" s="65"/>
      <c r="G59" s="60">
        <f t="shared" si="3"/>
        <v>18.2</v>
      </c>
      <c r="H59" s="66">
        <v>18.2</v>
      </c>
      <c r="I59" s="25"/>
      <c r="J59" s="61"/>
      <c r="K59" s="65"/>
      <c r="L59" s="74"/>
      <c r="M59" s="60">
        <f t="shared" si="4"/>
        <v>18.2</v>
      </c>
      <c r="N59" s="66">
        <v>18.2</v>
      </c>
      <c r="O59" s="25"/>
      <c r="P59" s="61"/>
      <c r="Q59" s="65"/>
      <c r="R59" s="74"/>
      <c r="S59" s="88"/>
      <c r="T59" s="58">
        <f t="shared" si="5"/>
        <v>18200</v>
      </c>
      <c r="U59" s="89">
        <f t="shared" si="6"/>
        <v>0</v>
      </c>
      <c r="V59" s="90"/>
    </row>
    <row r="60" ht="21" customHeight="1" spans="1:22">
      <c r="A60" s="34" t="s">
        <v>69</v>
      </c>
      <c r="B60" s="62" t="s">
        <v>29</v>
      </c>
      <c r="C60" s="58">
        <f t="shared" si="7"/>
        <v>528.8</v>
      </c>
      <c r="D60" s="66"/>
      <c r="E60" s="58">
        <f t="shared" si="8"/>
        <v>528.8</v>
      </c>
      <c r="F60" s="64"/>
      <c r="G60" s="60">
        <f t="shared" si="3"/>
        <v>528.8</v>
      </c>
      <c r="H60" s="66"/>
      <c r="I60" s="25">
        <v>528.8</v>
      </c>
      <c r="J60" s="61"/>
      <c r="K60" s="64"/>
      <c r="L60" s="75"/>
      <c r="M60" s="60">
        <f t="shared" si="4"/>
        <v>528.8</v>
      </c>
      <c r="N60" s="66"/>
      <c r="O60" s="25">
        <v>528.8</v>
      </c>
      <c r="P60" s="61"/>
      <c r="Q60" s="64"/>
      <c r="R60" s="75"/>
      <c r="S60" s="88"/>
      <c r="T60" s="58">
        <f t="shared" si="5"/>
        <v>264400</v>
      </c>
      <c r="U60" s="89">
        <f t="shared" si="6"/>
        <v>0</v>
      </c>
      <c r="V60" s="90"/>
    </row>
    <row r="61" ht="21" customHeight="1" spans="1:22">
      <c r="A61" s="34" t="s">
        <v>69</v>
      </c>
      <c r="B61" s="62" t="s">
        <v>49</v>
      </c>
      <c r="C61" s="58">
        <f t="shared" si="7"/>
        <v>86.7</v>
      </c>
      <c r="D61" s="66"/>
      <c r="E61" s="58">
        <f t="shared" si="8"/>
        <v>86.7</v>
      </c>
      <c r="F61" s="65"/>
      <c r="G61" s="60">
        <f t="shared" si="3"/>
        <v>86.7</v>
      </c>
      <c r="H61" s="66"/>
      <c r="I61" s="25"/>
      <c r="J61" s="61">
        <v>86.7</v>
      </c>
      <c r="K61" s="65"/>
      <c r="L61" s="74"/>
      <c r="M61" s="60">
        <f t="shared" si="4"/>
        <v>86.7</v>
      </c>
      <c r="N61" s="66"/>
      <c r="O61" s="25"/>
      <c r="P61" s="61">
        <v>86.7</v>
      </c>
      <c r="Q61" s="65"/>
      <c r="R61" s="74"/>
      <c r="S61" s="88"/>
      <c r="T61" s="58">
        <f t="shared" si="5"/>
        <v>86700</v>
      </c>
      <c r="U61" s="89">
        <f t="shared" si="6"/>
        <v>0</v>
      </c>
      <c r="V61" s="90"/>
    </row>
    <row r="62" ht="21" customHeight="1" spans="1:22">
      <c r="A62" s="34" t="s">
        <v>69</v>
      </c>
      <c r="B62" s="62" t="s">
        <v>72</v>
      </c>
      <c r="C62" s="58">
        <f t="shared" si="7"/>
        <v>37.8</v>
      </c>
      <c r="D62" s="66">
        <v>37.8</v>
      </c>
      <c r="E62" s="58">
        <f t="shared" si="8"/>
        <v>0</v>
      </c>
      <c r="F62" s="65"/>
      <c r="G62" s="60">
        <f t="shared" si="3"/>
        <v>37.8</v>
      </c>
      <c r="H62" s="66">
        <v>37.8</v>
      </c>
      <c r="I62" s="25"/>
      <c r="J62" s="61"/>
      <c r="K62" s="65"/>
      <c r="L62" s="74"/>
      <c r="M62" s="60">
        <f t="shared" si="4"/>
        <v>32.2</v>
      </c>
      <c r="N62" s="66">
        <v>32.2</v>
      </c>
      <c r="O62" s="25"/>
      <c r="P62" s="61"/>
      <c r="Q62" s="65"/>
      <c r="R62" s="74"/>
      <c r="S62" s="88"/>
      <c r="T62" s="58">
        <f t="shared" si="5"/>
        <v>32200</v>
      </c>
      <c r="U62" s="89">
        <f t="shared" si="6"/>
        <v>0</v>
      </c>
      <c r="V62" s="90"/>
    </row>
    <row r="63" ht="21" customHeight="1" spans="1:22">
      <c r="A63" s="34" t="s">
        <v>69</v>
      </c>
      <c r="B63" s="62" t="s">
        <v>73</v>
      </c>
      <c r="C63" s="58">
        <f t="shared" si="7"/>
        <v>14.5</v>
      </c>
      <c r="D63" s="66">
        <v>14.5</v>
      </c>
      <c r="E63" s="58">
        <f t="shared" si="8"/>
        <v>0</v>
      </c>
      <c r="F63" s="65"/>
      <c r="G63" s="60">
        <f t="shared" si="3"/>
        <v>14.5</v>
      </c>
      <c r="H63" s="66">
        <v>14.5</v>
      </c>
      <c r="I63" s="25"/>
      <c r="J63" s="61"/>
      <c r="K63" s="65"/>
      <c r="L63" s="74"/>
      <c r="M63" s="60">
        <f t="shared" si="4"/>
        <v>14.5</v>
      </c>
      <c r="N63" s="66">
        <v>14.5</v>
      </c>
      <c r="O63" s="25"/>
      <c r="P63" s="61"/>
      <c r="Q63" s="65"/>
      <c r="R63" s="74"/>
      <c r="S63" s="88"/>
      <c r="T63" s="58">
        <f t="shared" si="5"/>
        <v>14500</v>
      </c>
      <c r="U63" s="89">
        <f t="shared" si="6"/>
        <v>0</v>
      </c>
      <c r="V63" s="90"/>
    </row>
    <row r="64" ht="21" customHeight="1" spans="1:22">
      <c r="A64" s="34" t="s">
        <v>69</v>
      </c>
      <c r="B64" s="62" t="s">
        <v>74</v>
      </c>
      <c r="C64" s="58">
        <f t="shared" si="7"/>
        <v>1.7</v>
      </c>
      <c r="D64" s="66"/>
      <c r="E64" s="58">
        <f t="shared" si="8"/>
        <v>1.7</v>
      </c>
      <c r="F64" s="64"/>
      <c r="G64" s="60">
        <f t="shared" si="3"/>
        <v>1.7</v>
      </c>
      <c r="H64" s="66"/>
      <c r="I64" s="25"/>
      <c r="J64" s="61">
        <v>1.7</v>
      </c>
      <c r="K64" s="64"/>
      <c r="L64" s="75"/>
      <c r="M64" s="60">
        <f t="shared" si="4"/>
        <v>1.7</v>
      </c>
      <c r="N64" s="66"/>
      <c r="O64" s="25"/>
      <c r="P64" s="61">
        <v>1.7</v>
      </c>
      <c r="Q64" s="64"/>
      <c r="R64" s="75"/>
      <c r="S64" s="88"/>
      <c r="T64" s="58">
        <f t="shared" si="5"/>
        <v>1700</v>
      </c>
      <c r="U64" s="89">
        <f t="shared" si="6"/>
        <v>0</v>
      </c>
      <c r="V64" s="90"/>
    </row>
    <row r="65" ht="21" customHeight="1" spans="1:22">
      <c r="A65" s="34" t="s">
        <v>69</v>
      </c>
      <c r="B65" s="62" t="s">
        <v>75</v>
      </c>
      <c r="C65" s="58">
        <f t="shared" si="7"/>
        <v>31.4</v>
      </c>
      <c r="D65" s="66">
        <v>31.4</v>
      </c>
      <c r="E65" s="58">
        <f t="shared" si="8"/>
        <v>0</v>
      </c>
      <c r="F65" s="65"/>
      <c r="G65" s="60">
        <f t="shared" si="3"/>
        <v>31.4</v>
      </c>
      <c r="H65" s="66">
        <v>31.4</v>
      </c>
      <c r="I65" s="25"/>
      <c r="J65" s="61"/>
      <c r="K65" s="65"/>
      <c r="L65" s="74"/>
      <c r="M65" s="60">
        <f t="shared" si="4"/>
        <v>31.4</v>
      </c>
      <c r="N65" s="66">
        <v>31.4</v>
      </c>
      <c r="O65" s="25"/>
      <c r="P65" s="61"/>
      <c r="Q65" s="65"/>
      <c r="R65" s="74"/>
      <c r="S65" s="88"/>
      <c r="T65" s="58">
        <f t="shared" si="5"/>
        <v>31400</v>
      </c>
      <c r="U65" s="89">
        <f t="shared" si="6"/>
        <v>0</v>
      </c>
      <c r="V65" s="90"/>
    </row>
    <row r="66" ht="21" customHeight="1" spans="1:22">
      <c r="A66" s="34" t="s">
        <v>76</v>
      </c>
      <c r="B66" s="62">
        <v>1</v>
      </c>
      <c r="C66" s="58">
        <f t="shared" si="7"/>
        <v>2124.4</v>
      </c>
      <c r="D66" s="61">
        <f>SUM(D67)</f>
        <v>0</v>
      </c>
      <c r="E66" s="58">
        <f t="shared" si="8"/>
        <v>1457.7</v>
      </c>
      <c r="F66" s="31">
        <v>666.7</v>
      </c>
      <c r="G66" s="60">
        <f t="shared" si="3"/>
        <v>2124.4</v>
      </c>
      <c r="H66" s="61">
        <f>SUM(H67)</f>
        <v>0</v>
      </c>
      <c r="I66" s="61">
        <f>SUM(I67)</f>
        <v>1457.7</v>
      </c>
      <c r="J66" s="61">
        <f>SUM(J67)</f>
        <v>0</v>
      </c>
      <c r="K66" s="31">
        <v>666.7</v>
      </c>
      <c r="L66" s="73">
        <v>20000</v>
      </c>
      <c r="M66" s="60">
        <f t="shared" si="4"/>
        <v>666.7</v>
      </c>
      <c r="N66" s="61">
        <f>SUM(N67)</f>
        <v>0</v>
      </c>
      <c r="O66" s="61">
        <f>SUM(O67)</f>
        <v>0</v>
      </c>
      <c r="P66" s="61">
        <f>SUM(P67)</f>
        <v>0</v>
      </c>
      <c r="Q66" s="31">
        <v>666.7</v>
      </c>
      <c r="R66" s="73">
        <v>20000</v>
      </c>
      <c r="S66" s="88"/>
      <c r="T66" s="58">
        <f t="shared" si="5"/>
        <v>0</v>
      </c>
      <c r="U66" s="89">
        <f t="shared" si="6"/>
        <v>55580</v>
      </c>
      <c r="V66" s="90"/>
    </row>
    <row r="67" ht="21" customHeight="1" spans="1:22">
      <c r="A67" s="34" t="s">
        <v>76</v>
      </c>
      <c r="B67" s="62" t="s">
        <v>77</v>
      </c>
      <c r="C67" s="58">
        <f t="shared" si="7"/>
        <v>1457.7</v>
      </c>
      <c r="D67" s="92"/>
      <c r="E67" s="58">
        <f t="shared" si="8"/>
        <v>1457.7</v>
      </c>
      <c r="F67" s="64"/>
      <c r="G67" s="60">
        <f t="shared" si="3"/>
        <v>1457.7</v>
      </c>
      <c r="H67" s="92"/>
      <c r="I67" s="25">
        <v>1457.7</v>
      </c>
      <c r="J67" s="61"/>
      <c r="K67" s="64"/>
      <c r="L67" s="75"/>
      <c r="M67" s="60">
        <f t="shared" si="4"/>
        <v>0</v>
      </c>
      <c r="N67" s="92"/>
      <c r="O67" s="25"/>
      <c r="P67" s="61"/>
      <c r="Q67" s="64"/>
      <c r="R67" s="75"/>
      <c r="S67" s="91"/>
      <c r="T67" s="58">
        <f t="shared" si="5"/>
        <v>0</v>
      </c>
      <c r="U67" s="89">
        <f t="shared" si="6"/>
        <v>0</v>
      </c>
      <c r="V67" s="90"/>
    </row>
    <row r="68" ht="21" customHeight="1"/>
    <row r="69" ht="21" customHeight="1"/>
  </sheetData>
  <sheetProtection formatCells="0" formatColumns="0" formatRows="0" insertRows="0" insertColumns="0" insertHyperlinks="0" deleteColumns="0" deleteRows="0" sort="0" autoFilter="0" pivotTables="0"/>
  <mergeCells count="21">
    <mergeCell ref="A1:V1"/>
    <mergeCell ref="T2:V2"/>
    <mergeCell ref="G3:L3"/>
    <mergeCell ref="M3:R3"/>
    <mergeCell ref="I4:J4"/>
    <mergeCell ref="K4:L4"/>
    <mergeCell ref="O4:P4"/>
    <mergeCell ref="Q4:R4"/>
    <mergeCell ref="A3:A5"/>
    <mergeCell ref="B3:B5"/>
    <mergeCell ref="G4:G5"/>
    <mergeCell ref="H4:H5"/>
    <mergeCell ref="M4:M5"/>
    <mergeCell ref="N4:N5"/>
    <mergeCell ref="S3:S5"/>
    <mergeCell ref="S6:S30"/>
    <mergeCell ref="S31:S56"/>
    <mergeCell ref="S57:S67"/>
    <mergeCell ref="V3:V5"/>
    <mergeCell ref="T3:U4"/>
    <mergeCell ref="C3:F4"/>
  </mergeCells>
  <pageMargins left="0.511805555555556" right="0.196527777777778" top="0.747916666666667" bottom="0.747916666666667" header="0.314583333333333" footer="0.314583333333333"/>
  <pageSetup paperSize="9" scale="75" fitToHeight="0" orientation="landscape" horizontalDpi="600"/>
  <headerFooter>
    <oddFooter>&amp;L&amp;"宋体"统计单位：沅陵县油茶办&amp;C&amp;P&amp;R&amp;"宋体"时间：&amp;"Calibri"2025&amp;"宋体"年10月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showZeros="0" tabSelected="1" workbookViewId="0">
      <selection activeCell="I6" sqref="I6"/>
    </sheetView>
  </sheetViews>
  <sheetFormatPr defaultColWidth="9.13888888888889" defaultRowHeight="14.4"/>
  <cols>
    <col min="1" max="2" width="9.86111111111111" customWidth="1"/>
    <col min="3" max="3" width="9.86111111111111" style="1" customWidth="1"/>
    <col min="4" max="5" width="11.1388888888889" customWidth="1"/>
    <col min="6" max="6" width="11.1388888888889" style="2" customWidth="1"/>
    <col min="7" max="7" width="11.1388888888889" customWidth="1"/>
    <col min="8" max="8" width="11.1388888888889" style="2" customWidth="1"/>
    <col min="9" max="9" width="11.1388888888889" customWidth="1"/>
    <col min="10" max="10" width="11.1388888888889" style="2" customWidth="1"/>
    <col min="11" max="11" width="11.1388888888889" customWidth="1"/>
    <col min="12" max="12" width="16.712962962963" customWidth="1"/>
  </cols>
  <sheetData>
    <row r="1" ht="15.6" spans="1:12">
      <c r="A1" s="3"/>
      <c r="B1" s="3"/>
      <c r="C1" s="4"/>
      <c r="D1" s="3"/>
      <c r="E1" s="3"/>
      <c r="F1" s="5"/>
      <c r="G1" s="3"/>
      <c r="H1" s="5"/>
      <c r="I1" s="3"/>
      <c r="J1" s="5"/>
      <c r="K1" s="3"/>
      <c r="L1" s="3"/>
    </row>
    <row r="2" ht="22.2" spans="1:12">
      <c r="A2" s="6" t="s">
        <v>78</v>
      </c>
      <c r="B2" s="6"/>
      <c r="C2" s="7"/>
      <c r="D2" s="6"/>
      <c r="E2" s="6"/>
      <c r="F2" s="8"/>
      <c r="G2" s="6"/>
      <c r="H2" s="8"/>
      <c r="I2" s="6"/>
      <c r="J2" s="8"/>
      <c r="K2" s="6"/>
      <c r="L2" s="6"/>
    </row>
    <row r="3" ht="15.6" spans="1:12">
      <c r="A3" s="3"/>
      <c r="B3" s="3"/>
      <c r="C3" s="4"/>
      <c r="D3" s="9" t="s">
        <v>79</v>
      </c>
      <c r="E3" s="9"/>
      <c r="F3" s="10"/>
      <c r="G3" s="9"/>
      <c r="H3" s="10"/>
      <c r="I3" s="9"/>
      <c r="J3" s="10"/>
      <c r="K3" s="9"/>
      <c r="L3" s="9"/>
    </row>
    <row r="4" ht="21" customHeight="1" spans="1:12">
      <c r="A4" s="11" t="s">
        <v>80</v>
      </c>
      <c r="B4" s="11" t="s">
        <v>81</v>
      </c>
      <c r="C4" s="12" t="s">
        <v>82</v>
      </c>
      <c r="D4" s="13" t="s">
        <v>83</v>
      </c>
      <c r="E4" s="14"/>
      <c r="F4" s="15"/>
      <c r="G4" s="16"/>
      <c r="H4" s="17" t="s">
        <v>84</v>
      </c>
      <c r="I4" s="14"/>
      <c r="J4" s="15"/>
      <c r="K4" s="16"/>
      <c r="L4" s="39" t="s">
        <v>9</v>
      </c>
    </row>
    <row r="5" ht="21" customHeight="1" spans="1:12">
      <c r="A5" s="18"/>
      <c r="B5" s="18"/>
      <c r="C5" s="19"/>
      <c r="D5" s="20" t="s">
        <v>85</v>
      </c>
      <c r="E5" s="21" t="s">
        <v>86</v>
      </c>
      <c r="F5" s="22" t="s">
        <v>87</v>
      </c>
      <c r="G5" s="21" t="s">
        <v>88</v>
      </c>
      <c r="H5" s="23" t="s">
        <v>85</v>
      </c>
      <c r="I5" s="21" t="s">
        <v>86</v>
      </c>
      <c r="J5" s="22" t="s">
        <v>87</v>
      </c>
      <c r="K5" s="21" t="s">
        <v>88</v>
      </c>
      <c r="L5" s="40"/>
    </row>
    <row r="6" ht="21" customHeight="1" spans="1:12">
      <c r="A6" s="24" t="s">
        <v>22</v>
      </c>
      <c r="B6" s="21"/>
      <c r="C6" s="25">
        <f>SUM(C8:C25)</f>
        <v>6666.6</v>
      </c>
      <c r="D6" s="22">
        <f t="shared" ref="D6:K6" si="0">SUM(D8:D25)</f>
        <v>200000</v>
      </c>
      <c r="E6" s="26">
        <f t="shared" si="0"/>
        <v>0</v>
      </c>
      <c r="F6" s="22">
        <f t="shared" si="0"/>
        <v>200000</v>
      </c>
      <c r="G6" s="26">
        <f t="shared" si="0"/>
        <v>0</v>
      </c>
      <c r="H6" s="22">
        <f t="shared" si="0"/>
        <v>555800</v>
      </c>
      <c r="I6" s="26">
        <f t="shared" si="0"/>
        <v>0</v>
      </c>
      <c r="J6" s="22">
        <f t="shared" si="0"/>
        <v>555800</v>
      </c>
      <c r="K6" s="26">
        <f t="shared" si="0"/>
        <v>0</v>
      </c>
      <c r="L6" s="11" t="s">
        <v>89</v>
      </c>
    </row>
    <row r="7" ht="21" customHeight="1" spans="1:12">
      <c r="A7" s="24"/>
      <c r="B7" s="21"/>
      <c r="C7" s="25"/>
      <c r="D7" s="20"/>
      <c r="E7" s="21"/>
      <c r="F7" s="22"/>
      <c r="G7" s="21"/>
      <c r="H7" s="23"/>
      <c r="I7" s="21"/>
      <c r="J7" s="22"/>
      <c r="K7" s="21"/>
      <c r="L7" s="41"/>
    </row>
    <row r="8" ht="21" customHeight="1" spans="1:12">
      <c r="A8" s="27" t="s">
        <v>24</v>
      </c>
      <c r="B8" s="21">
        <v>2024</v>
      </c>
      <c r="C8" s="28">
        <v>333.3</v>
      </c>
      <c r="D8" s="20">
        <f>E8+F8+G8</f>
        <v>10000</v>
      </c>
      <c r="E8" s="21"/>
      <c r="F8" s="29">
        <v>10000</v>
      </c>
      <c r="G8" s="21"/>
      <c r="H8" s="23">
        <f>I8+J8+K8</f>
        <v>27790</v>
      </c>
      <c r="I8" s="21">
        <f>E8*1.65</f>
        <v>0</v>
      </c>
      <c r="J8" s="22">
        <f>F8*2.779</f>
        <v>27790</v>
      </c>
      <c r="K8" s="21"/>
      <c r="L8" s="41"/>
    </row>
    <row r="9" ht="21" customHeight="1" spans="1:12">
      <c r="A9" s="27" t="s">
        <v>25</v>
      </c>
      <c r="B9" s="21">
        <v>2024</v>
      </c>
      <c r="C9" s="28">
        <v>1105.8</v>
      </c>
      <c r="D9" s="20">
        <f>E9+F9+G9</f>
        <v>33174</v>
      </c>
      <c r="E9" s="21"/>
      <c r="F9" s="29">
        <v>33174</v>
      </c>
      <c r="G9" s="21"/>
      <c r="H9" s="23">
        <f>I9+J9+K9</f>
        <v>92190.546</v>
      </c>
      <c r="I9" s="21"/>
      <c r="J9" s="22">
        <f>F9*2.779</f>
        <v>92190.546</v>
      </c>
      <c r="K9" s="21"/>
      <c r="L9" s="41"/>
    </row>
    <row r="10" ht="21" customHeight="1" spans="1:12">
      <c r="A10" s="27" t="s">
        <v>30</v>
      </c>
      <c r="B10" s="21">
        <v>2024</v>
      </c>
      <c r="C10" s="28">
        <v>676.6</v>
      </c>
      <c r="D10" s="20">
        <f>E10+F10+G10</f>
        <v>20299</v>
      </c>
      <c r="E10" s="21"/>
      <c r="F10" s="29">
        <v>20299</v>
      </c>
      <c r="G10" s="21"/>
      <c r="H10" s="23">
        <f>I10+J10+K10</f>
        <v>56410.921</v>
      </c>
      <c r="I10" s="21">
        <f>E10*1.65</f>
        <v>0</v>
      </c>
      <c r="J10" s="22">
        <f>F10*2.779</f>
        <v>56410.921</v>
      </c>
      <c r="K10" s="21">
        <f>G10*1.65</f>
        <v>0</v>
      </c>
      <c r="L10" s="41"/>
    </row>
    <row r="11" ht="21" customHeight="1" spans="1:12">
      <c r="A11" s="27" t="s">
        <v>33</v>
      </c>
      <c r="B11" s="21">
        <v>2024</v>
      </c>
      <c r="C11" s="28">
        <v>16.7</v>
      </c>
      <c r="D11" s="20">
        <f>E11+F11+G11</f>
        <v>500</v>
      </c>
      <c r="E11" s="21"/>
      <c r="F11" s="29">
        <v>500</v>
      </c>
      <c r="G11" s="21"/>
      <c r="H11" s="23">
        <f>I11+J11+K11</f>
        <v>1389.5</v>
      </c>
      <c r="I11" s="21"/>
      <c r="J11" s="22">
        <f>F11*2.779</f>
        <v>1389.5</v>
      </c>
      <c r="K11" s="21"/>
      <c r="L11" s="41"/>
    </row>
    <row r="12" ht="21" customHeight="1" spans="1:12">
      <c r="A12" s="27" t="s">
        <v>43</v>
      </c>
      <c r="B12" s="21">
        <v>2024</v>
      </c>
      <c r="C12" s="28">
        <v>144</v>
      </c>
      <c r="D12" s="20">
        <f t="shared" ref="D12:D25" si="1">E12+F12+G12</f>
        <v>4320</v>
      </c>
      <c r="E12" s="30"/>
      <c r="F12" s="29">
        <v>4320</v>
      </c>
      <c r="G12" s="21"/>
      <c r="H12" s="23">
        <f t="shared" ref="H12:H25" si="2">I12+J12+K12</f>
        <v>12005.28</v>
      </c>
      <c r="I12" s="21"/>
      <c r="J12" s="22">
        <f t="shared" ref="J12:J25" si="3">F12*2.779</f>
        <v>12005.28</v>
      </c>
      <c r="K12" s="21"/>
      <c r="L12" s="41"/>
    </row>
    <row r="13" ht="21" customHeight="1" spans="1:12">
      <c r="A13" s="27" t="s">
        <v>44</v>
      </c>
      <c r="B13" s="21">
        <v>2024</v>
      </c>
      <c r="C13" s="28">
        <v>314.9</v>
      </c>
      <c r="D13" s="20">
        <f t="shared" si="1"/>
        <v>9447</v>
      </c>
      <c r="E13" s="30"/>
      <c r="F13" s="29">
        <v>9447</v>
      </c>
      <c r="G13" s="21"/>
      <c r="H13" s="23">
        <f t="shared" si="2"/>
        <v>26253.213</v>
      </c>
      <c r="I13" s="21"/>
      <c r="J13" s="22">
        <f t="shared" si="3"/>
        <v>26253.213</v>
      </c>
      <c r="K13" s="21"/>
      <c r="L13" s="41"/>
    </row>
    <row r="14" ht="21" customHeight="1" spans="1:12">
      <c r="A14" s="27" t="s">
        <v>47</v>
      </c>
      <c r="B14" s="21">
        <v>2024</v>
      </c>
      <c r="C14" s="28">
        <v>188.7</v>
      </c>
      <c r="D14" s="20">
        <f t="shared" si="1"/>
        <v>5660</v>
      </c>
      <c r="E14" s="30"/>
      <c r="F14" s="29">
        <v>5660</v>
      </c>
      <c r="G14" s="21"/>
      <c r="H14" s="23">
        <f t="shared" si="2"/>
        <v>15729.14</v>
      </c>
      <c r="I14" s="21">
        <f>E14*1.65</f>
        <v>0</v>
      </c>
      <c r="J14" s="22">
        <f t="shared" si="3"/>
        <v>15729.14</v>
      </c>
      <c r="K14" s="21"/>
      <c r="L14" s="41"/>
    </row>
    <row r="15" ht="21" customHeight="1" spans="1:12">
      <c r="A15" s="27" t="s">
        <v>54</v>
      </c>
      <c r="B15" s="21">
        <v>2024</v>
      </c>
      <c r="C15" s="28">
        <v>100</v>
      </c>
      <c r="D15" s="20">
        <f t="shared" si="1"/>
        <v>3000</v>
      </c>
      <c r="E15" s="30"/>
      <c r="F15" s="29">
        <v>3000</v>
      </c>
      <c r="G15" s="21"/>
      <c r="H15" s="23">
        <f t="shared" si="2"/>
        <v>8337</v>
      </c>
      <c r="I15" s="21">
        <f>E15*1.65</f>
        <v>0</v>
      </c>
      <c r="J15" s="22">
        <f t="shared" si="3"/>
        <v>8337</v>
      </c>
      <c r="K15" s="21"/>
      <c r="L15" s="41"/>
    </row>
    <row r="16" ht="21" customHeight="1" spans="1:12">
      <c r="A16" s="27" t="s">
        <v>58</v>
      </c>
      <c r="B16" s="21">
        <v>2024</v>
      </c>
      <c r="C16" s="31">
        <v>708.3</v>
      </c>
      <c r="D16" s="20">
        <f t="shared" si="1"/>
        <v>21250</v>
      </c>
      <c r="E16" s="30"/>
      <c r="F16" s="29">
        <v>21250</v>
      </c>
      <c r="G16" s="21"/>
      <c r="H16" s="23">
        <f t="shared" si="2"/>
        <v>59053.75</v>
      </c>
      <c r="I16" s="21">
        <f>E16*1.65</f>
        <v>0</v>
      </c>
      <c r="J16" s="22">
        <f t="shared" si="3"/>
        <v>59053.75</v>
      </c>
      <c r="K16" s="21"/>
      <c r="L16" s="41"/>
    </row>
    <row r="17" ht="21" customHeight="1" spans="1:12">
      <c r="A17" s="27" t="s">
        <v>59</v>
      </c>
      <c r="B17" s="21">
        <v>2024</v>
      </c>
      <c r="C17" s="31">
        <v>239</v>
      </c>
      <c r="D17" s="20">
        <f t="shared" si="1"/>
        <v>7170</v>
      </c>
      <c r="E17" s="30"/>
      <c r="F17" s="29">
        <v>7170</v>
      </c>
      <c r="G17" s="21"/>
      <c r="H17" s="23">
        <f t="shared" si="2"/>
        <v>19925.43</v>
      </c>
      <c r="I17" s="21">
        <f>E17*1.65</f>
        <v>0</v>
      </c>
      <c r="J17" s="22">
        <f t="shared" si="3"/>
        <v>19925.43</v>
      </c>
      <c r="K17" s="21"/>
      <c r="L17" s="41"/>
    </row>
    <row r="18" ht="21" customHeight="1" spans="1:12">
      <c r="A18" s="27" t="s">
        <v>60</v>
      </c>
      <c r="B18" s="21">
        <v>2024</v>
      </c>
      <c r="C18" s="31">
        <v>190</v>
      </c>
      <c r="D18" s="20">
        <f t="shared" si="1"/>
        <v>5700</v>
      </c>
      <c r="E18" s="30"/>
      <c r="F18" s="29">
        <v>5700</v>
      </c>
      <c r="G18" s="21"/>
      <c r="H18" s="23">
        <f t="shared" si="2"/>
        <v>15840.3</v>
      </c>
      <c r="I18" s="21">
        <f>E18*1.65</f>
        <v>0</v>
      </c>
      <c r="J18" s="22">
        <f t="shared" si="3"/>
        <v>15840.3</v>
      </c>
      <c r="K18" s="21"/>
      <c r="L18" s="41"/>
    </row>
    <row r="19" ht="21" customHeight="1" spans="1:12">
      <c r="A19" s="27" t="s">
        <v>61</v>
      </c>
      <c r="B19" s="21">
        <v>2024</v>
      </c>
      <c r="C19" s="31">
        <v>234</v>
      </c>
      <c r="D19" s="20">
        <f t="shared" si="1"/>
        <v>7020</v>
      </c>
      <c r="E19" s="30"/>
      <c r="F19" s="32">
        <v>7020</v>
      </c>
      <c r="G19" s="21"/>
      <c r="H19" s="23">
        <f t="shared" si="2"/>
        <v>19508.58</v>
      </c>
      <c r="I19" s="21"/>
      <c r="J19" s="22">
        <f t="shared" si="3"/>
        <v>19508.58</v>
      </c>
      <c r="K19" s="21">
        <f>G19*1.65</f>
        <v>0</v>
      </c>
      <c r="L19" s="41"/>
    </row>
    <row r="20" ht="21" customHeight="1" spans="1:12">
      <c r="A20" s="27" t="s">
        <v>65</v>
      </c>
      <c r="B20" s="21">
        <v>2024</v>
      </c>
      <c r="C20" s="31">
        <v>468.7</v>
      </c>
      <c r="D20" s="20">
        <f t="shared" si="1"/>
        <v>14060</v>
      </c>
      <c r="E20" s="30"/>
      <c r="F20" s="33">
        <v>14060</v>
      </c>
      <c r="G20" s="21"/>
      <c r="H20" s="23">
        <f t="shared" si="2"/>
        <v>39072.74</v>
      </c>
      <c r="I20" s="21"/>
      <c r="J20" s="22">
        <f t="shared" si="3"/>
        <v>39072.74</v>
      </c>
      <c r="K20" s="21"/>
      <c r="L20" s="41"/>
    </row>
    <row r="21" ht="21" customHeight="1" spans="1:12">
      <c r="A21" s="34" t="s">
        <v>66</v>
      </c>
      <c r="B21" s="21">
        <v>2024</v>
      </c>
      <c r="C21" s="31">
        <v>227.3</v>
      </c>
      <c r="D21" s="20">
        <f t="shared" si="1"/>
        <v>6820</v>
      </c>
      <c r="E21" s="30"/>
      <c r="F21" s="29">
        <v>6820</v>
      </c>
      <c r="G21" s="21"/>
      <c r="H21" s="23">
        <f t="shared" si="2"/>
        <v>18952.78</v>
      </c>
      <c r="I21" s="21"/>
      <c r="J21" s="22">
        <f t="shared" si="3"/>
        <v>18952.78</v>
      </c>
      <c r="K21" s="21"/>
      <c r="L21" s="41"/>
    </row>
    <row r="22" ht="21" customHeight="1" spans="1:12">
      <c r="A22" s="34" t="s">
        <v>67</v>
      </c>
      <c r="B22" s="21">
        <v>2024</v>
      </c>
      <c r="C22" s="31">
        <v>333.3</v>
      </c>
      <c r="D22" s="20">
        <f t="shared" si="1"/>
        <v>10000</v>
      </c>
      <c r="E22" s="30"/>
      <c r="F22" s="29">
        <v>10000</v>
      </c>
      <c r="G22" s="21"/>
      <c r="H22" s="23">
        <f t="shared" si="2"/>
        <v>27790</v>
      </c>
      <c r="I22" s="21"/>
      <c r="J22" s="22">
        <f t="shared" si="3"/>
        <v>27790</v>
      </c>
      <c r="K22" s="21"/>
      <c r="L22" s="41"/>
    </row>
    <row r="23" ht="21" customHeight="1" spans="1:12">
      <c r="A23" s="34" t="s">
        <v>68</v>
      </c>
      <c r="B23" s="21">
        <v>2024</v>
      </c>
      <c r="C23" s="31">
        <v>303.3</v>
      </c>
      <c r="D23" s="20">
        <f t="shared" si="1"/>
        <v>9100</v>
      </c>
      <c r="E23" s="30"/>
      <c r="F23" s="29">
        <v>9100</v>
      </c>
      <c r="G23" s="21"/>
      <c r="H23" s="23">
        <f t="shared" si="2"/>
        <v>25288.9</v>
      </c>
      <c r="I23" s="21"/>
      <c r="J23" s="22">
        <f t="shared" si="3"/>
        <v>25288.9</v>
      </c>
      <c r="K23" s="21"/>
      <c r="L23" s="41"/>
    </row>
    <row r="24" ht="21" customHeight="1" spans="1:12">
      <c r="A24" s="34" t="s">
        <v>69</v>
      </c>
      <c r="B24" s="21">
        <v>2024</v>
      </c>
      <c r="C24" s="31">
        <v>416</v>
      </c>
      <c r="D24" s="20">
        <f t="shared" si="1"/>
        <v>12480</v>
      </c>
      <c r="E24" s="30"/>
      <c r="F24" s="35">
        <v>12480</v>
      </c>
      <c r="G24" s="21"/>
      <c r="H24" s="23">
        <f t="shared" si="2"/>
        <v>34681.92</v>
      </c>
      <c r="I24" s="21"/>
      <c r="J24" s="22">
        <f t="shared" si="3"/>
        <v>34681.92</v>
      </c>
      <c r="K24" s="21"/>
      <c r="L24" s="41"/>
    </row>
    <row r="25" ht="21" customHeight="1" spans="1:12">
      <c r="A25" s="34" t="s">
        <v>76</v>
      </c>
      <c r="B25" s="21">
        <v>2024</v>
      </c>
      <c r="C25" s="31">
        <v>666.7</v>
      </c>
      <c r="D25" s="20">
        <f t="shared" si="1"/>
        <v>20000</v>
      </c>
      <c r="E25" s="30"/>
      <c r="F25" s="29">
        <v>20000</v>
      </c>
      <c r="G25" s="21"/>
      <c r="H25" s="23">
        <f t="shared" si="2"/>
        <v>55580</v>
      </c>
      <c r="I25" s="21"/>
      <c r="J25" s="22">
        <f t="shared" si="3"/>
        <v>55580</v>
      </c>
      <c r="K25" s="21"/>
      <c r="L25" s="18"/>
    </row>
    <row r="26" ht="21" customHeight="1" spans="1:12">
      <c r="A26" s="36" t="s">
        <v>90</v>
      </c>
      <c r="B26" s="36"/>
      <c r="C26" s="37"/>
      <c r="D26" s="36"/>
      <c r="E26" s="36"/>
      <c r="F26" s="38"/>
      <c r="G26" s="36"/>
      <c r="H26" s="38"/>
      <c r="I26" s="42" t="s">
        <v>91</v>
      </c>
      <c r="J26" s="43"/>
      <c r="K26" s="42"/>
      <c r="L26" s="42"/>
    </row>
  </sheetData>
  <mergeCells count="11">
    <mergeCell ref="A2:L2"/>
    <mergeCell ref="D3:L3"/>
    <mergeCell ref="D4:G4"/>
    <mergeCell ref="H4:K4"/>
    <mergeCell ref="A26:C26"/>
    <mergeCell ref="I26:L26"/>
    <mergeCell ref="A4:A5"/>
    <mergeCell ref="B4:B5"/>
    <mergeCell ref="C4:C5"/>
    <mergeCell ref="L4:L5"/>
    <mergeCell ref="L6:L25"/>
  </mergeCells>
  <pageMargins left="0.75" right="0.75" top="1" bottom="1" header="0.511805555555556" footer="0.511805555555556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沅陵县2024年度油茶产业综合开发项目奖补资金兑付表（第一批）</vt:lpstr>
      <vt:lpstr>沅陵县2024年度油茶基地建设项目新造四旁造林苗木及资金统计表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。。。</cp:lastModifiedBy>
  <dcterms:created xsi:type="dcterms:W3CDTF">2023-04-11T03:21:00Z</dcterms:created>
  <cp:lastPrinted>2023-04-11T08:49:00Z</cp:lastPrinted>
  <dcterms:modified xsi:type="dcterms:W3CDTF">2025-11-07T08:21:15Z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DA6BF0327DA2484892BD709DDA585F63_13</vt:lpwstr>
  </property>
</Properties>
</file>