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00" windowHeight="12465"/>
  </bookViews>
  <sheets>
    <sheet name="沅陵县2023年度油茶产业综合开发项目奖补资金兑付表" sheetId="1" r:id="rId1"/>
    <sheet name="第一批" sheetId="2" r:id="rId2"/>
    <sheet name="沅陵县2023年度中央财政油茶发展项目第一批资金兑付明细表" sheetId="3" r:id="rId3"/>
    <sheet name="沅陵县2023年度县级财政油茶发展项目第一批资金兑付明细表" sheetId="4" r:id="rId4"/>
    <sheet name="沅陵县2023年度油茶基地建设项目新造四旁造林苗木及资金统计表" sheetId="5" r:id="rId5"/>
  </sheets>
  <definedNames>
    <definedName name="_xlnm._FilterDatabase" localSheetId="1" hidden="1">第一批!$A$5:$T$96</definedName>
    <definedName name="_xlnm._FilterDatabase" localSheetId="0" hidden="1">沅陵县2023年度油茶产业综合开发项目奖补资金兑付表!$A$6:$P$74</definedName>
    <definedName name="_xlnm.Print_Titles" localSheetId="0">沅陵县2023年度油茶产业综合开发项目奖补资金兑付表!$1:$5</definedName>
    <definedName name="_xlnm.Print_Titles" localSheetId="2">沅陵县2023年度中央财政油茶发展项目第一批资金兑付明细表!$1:$4</definedName>
  </definedNames>
  <calcPr calcId="144525"/>
</workbook>
</file>

<file path=xl/sharedStrings.xml><?xml version="1.0" encoding="utf-8"?>
<sst xmlns="http://schemas.openxmlformats.org/spreadsheetml/2006/main" count="668" uniqueCount="182">
  <si>
    <t>沅陵县2023年度油茶产业综合开发项目奖补资金兑付表</t>
  </si>
  <si>
    <t>单位:亩、元</t>
  </si>
  <si>
    <t>乡镇</t>
  </si>
  <si>
    <t>责任主体</t>
  </si>
  <si>
    <t>规划面积</t>
  </si>
  <si>
    <t>验收面积</t>
  </si>
  <si>
    <t>合格面积</t>
  </si>
  <si>
    <t>兑付标准</t>
  </si>
  <si>
    <t>兑付金额</t>
  </si>
  <si>
    <t>备注</t>
  </si>
  <si>
    <t>合计</t>
  </si>
  <si>
    <t>基地建设</t>
  </si>
  <si>
    <t>低改</t>
  </si>
  <si>
    <t>四边植树</t>
  </si>
  <si>
    <t>面积</t>
  </si>
  <si>
    <t>栽植苗木株数</t>
  </si>
  <si>
    <t>沅陵县</t>
  </si>
  <si>
    <t>基地建设1000元/亩，低改500元/亩，四边补助苗木款2.25元/株</t>
  </si>
  <si>
    <t>陈家滩乡</t>
  </si>
  <si>
    <t>陈延柳</t>
  </si>
  <si>
    <t>沅陵县森达苗木有限公司</t>
  </si>
  <si>
    <t>二酉乡</t>
  </si>
  <si>
    <t>刘芹军</t>
  </si>
  <si>
    <t>李义</t>
  </si>
  <si>
    <t>张强</t>
  </si>
  <si>
    <t>杨选海</t>
  </si>
  <si>
    <t>向发良</t>
  </si>
  <si>
    <t>粟贵禹</t>
  </si>
  <si>
    <t>官庄镇</t>
  </si>
  <si>
    <t>官庄村村委会</t>
  </si>
  <si>
    <t>高压线下种油茶</t>
  </si>
  <si>
    <t>铁龙洞村村委会</t>
  </si>
  <si>
    <t>大博农林</t>
  </si>
  <si>
    <t>蒋忠明</t>
  </si>
  <si>
    <t>魏旺辉</t>
  </si>
  <si>
    <t>伍元新</t>
  </si>
  <si>
    <t>借母溪乡</t>
  </si>
  <si>
    <t>罗宗万</t>
  </si>
  <si>
    <t>凉水井镇</t>
  </si>
  <si>
    <t>李伍星</t>
  </si>
  <si>
    <t>彭基振</t>
  </si>
  <si>
    <t>六都坪村西毛塔组集体</t>
  </si>
  <si>
    <t>麻溪铺镇</t>
  </si>
  <si>
    <t>张光凤</t>
  </si>
  <si>
    <t>辰投公司</t>
  </si>
  <si>
    <t>马底驿乡</t>
  </si>
  <si>
    <t>王家村村委会</t>
  </si>
  <si>
    <t>张光金</t>
  </si>
  <si>
    <t>明溪口镇</t>
  </si>
  <si>
    <t>宋海生</t>
  </si>
  <si>
    <t>杨流云</t>
  </si>
  <si>
    <t>盘古乡</t>
  </si>
  <si>
    <t>刘学明</t>
  </si>
  <si>
    <t>筲箕湾镇</t>
  </si>
  <si>
    <t>沅陵县官坪茶叶种植专业合作社</t>
  </si>
  <si>
    <t>林红</t>
  </si>
  <si>
    <t>七甲坪镇</t>
  </si>
  <si>
    <t>生泰茶油</t>
  </si>
  <si>
    <t>沅陵镇</t>
  </si>
  <si>
    <t>茶垭村委会</t>
  </si>
  <si>
    <t>和平村委会</t>
  </si>
  <si>
    <t>五强溪镇</t>
  </si>
  <si>
    <t>唐宏林</t>
  </si>
  <si>
    <t>荷花坡村委会</t>
  </si>
  <si>
    <t>肖家桥乡</t>
  </si>
  <si>
    <t>张爱梅</t>
  </si>
  <si>
    <t>印云刚</t>
  </si>
  <si>
    <t>荔溪乡</t>
  </si>
  <si>
    <t>张良林</t>
  </si>
  <si>
    <t>田付山</t>
  </si>
  <si>
    <t>谢正东</t>
  </si>
  <si>
    <t>北溶乡</t>
  </si>
  <si>
    <t>大合坪乡</t>
  </si>
  <si>
    <t>火场乡</t>
  </si>
  <si>
    <t>杜家坪乡</t>
  </si>
  <si>
    <t>清浪乡</t>
  </si>
  <si>
    <t>沅陵县2023年度油茶产业综合开发项目奖补资金兑付表（第一批）</t>
  </si>
  <si>
    <t>竣工面积</t>
  </si>
  <si>
    <t>兑付面积</t>
  </si>
  <si>
    <t>油茶营造资金来源</t>
  </si>
  <si>
    <t>四边苗木款（县级资金）</t>
  </si>
  <si>
    <t>资金来源</t>
  </si>
  <si>
    <t>中央资金</t>
  </si>
  <si>
    <t>县级资金</t>
  </si>
  <si>
    <t>向春秀</t>
  </si>
  <si>
    <t>张霞</t>
  </si>
  <si>
    <t>瞿宏新</t>
  </si>
  <si>
    <t>熊艳林</t>
  </si>
  <si>
    <t>周朝辉</t>
  </si>
  <si>
    <t>彭世军</t>
  </si>
  <si>
    <t>苏进</t>
  </si>
  <si>
    <t>谢树清</t>
  </si>
  <si>
    <t>李五星</t>
  </si>
  <si>
    <t>马家村村委会</t>
  </si>
  <si>
    <t>谢金秀</t>
  </si>
  <si>
    <t>张茂江</t>
  </si>
  <si>
    <t>刘树生</t>
  </si>
  <si>
    <t>洞底村委会</t>
  </si>
  <si>
    <t>银华山村委会</t>
  </si>
  <si>
    <t>湖南生泰茶油股份有限</t>
  </si>
  <si>
    <t>万羊山村委会</t>
  </si>
  <si>
    <t>唐春启</t>
  </si>
  <si>
    <t>唐春安</t>
  </si>
  <si>
    <t>田显家</t>
  </si>
  <si>
    <t>沅陵县2023年度中央财政油茶发展项目第一批资金兑付明细表（一）</t>
  </si>
  <si>
    <t>开户行</t>
  </si>
  <si>
    <t>住址</t>
  </si>
  <si>
    <t>新造</t>
  </si>
  <si>
    <t>新造1000元/亩，低改500元/亩</t>
  </si>
  <si>
    <t>湖南省农村商业银行</t>
  </si>
  <si>
    <t>陈家滩乡陈家滩村巴水冲组</t>
  </si>
  <si>
    <t>二酉乡落鹤坪村张家组</t>
  </si>
  <si>
    <t>二酉乡四方坪村竹家溪组8号</t>
  </si>
  <si>
    <t>二酉乡黄泥田村张家组6号</t>
  </si>
  <si>
    <t>二酉乡早田坪村三丘田组77号</t>
  </si>
  <si>
    <t>二酉乡杨柳村三丘田组77号</t>
  </si>
  <si>
    <t>二酉乡芦坪村新村组二组36号</t>
  </si>
  <si>
    <t>官庄镇塘虎坪村上瞿家组11号</t>
  </si>
  <si>
    <t>官庄镇官庄村道坊边组07号</t>
  </si>
  <si>
    <t>周朝晖</t>
  </si>
  <si>
    <t>官庄镇黄壤坪村集镇</t>
  </si>
  <si>
    <t>沅陵借母溪农村商业银行</t>
  </si>
  <si>
    <t>借母溪乡刘家塔村城里组7号</t>
  </si>
  <si>
    <t>凉水井镇陶饭铺村上桥组</t>
  </si>
  <si>
    <t>凉水井镇杨家坪村彭家组009号</t>
  </si>
  <si>
    <t>覃文龙</t>
  </si>
  <si>
    <t>凉水井镇六都坪村六都坪组077号</t>
  </si>
  <si>
    <t>中国农业银行沅陵城南支行</t>
  </si>
  <si>
    <t>筲箕湾镇三眼桥村鼓里坪组</t>
  </si>
  <si>
    <t>马树青</t>
  </si>
  <si>
    <t>麻溪铺镇马家组</t>
  </si>
  <si>
    <t>沅陵县森林资源收储有限公司</t>
  </si>
  <si>
    <t>长沙银行沅陵支行</t>
  </si>
  <si>
    <t>沅陵镇古城北路5号</t>
  </si>
  <si>
    <t>沅陵农村商业银行城南支行</t>
  </si>
  <si>
    <t>马底驿乡喜眉村上官底组23号</t>
  </si>
  <si>
    <t>沅陵马底驿乡农村商业银行</t>
  </si>
  <si>
    <t>马底驿乡王家村土楼門组10号</t>
  </si>
  <si>
    <t>马底驿乡白雾溪村孟池坪组09号</t>
  </si>
  <si>
    <t>明溪口镇浪塘村桥上组116号</t>
  </si>
  <si>
    <t>明溪口镇东水溪村东一组23号</t>
  </si>
  <si>
    <t>盘古乡岭头村岭尾组</t>
  </si>
  <si>
    <t>筲箕湾镇三眼桥村三眼桥组</t>
  </si>
  <si>
    <t>湖南生泰茶油股份有限公司</t>
  </si>
  <si>
    <t>中国农业银行沅陵县支行</t>
  </si>
  <si>
    <t>沅陵县沅陵大道工业园集中区</t>
  </si>
  <si>
    <t>张圣祥</t>
  </si>
  <si>
    <t>七甲坪镇万羊山村印山坪组</t>
  </si>
  <si>
    <t>沅陵镇和平村经济合作社</t>
  </si>
  <si>
    <t>沅陵镇和平村</t>
  </si>
  <si>
    <t>五强溪镇瓦窑坪村唐家组</t>
  </si>
  <si>
    <t>蒋桃菊</t>
  </si>
  <si>
    <t>五强溪镇荷花坡村地一组</t>
  </si>
  <si>
    <t>中国建设银行沅陵支行</t>
  </si>
  <si>
    <t>官庄镇政府宿舍</t>
  </si>
  <si>
    <t>肖家桥乡甘溪村桃花溪四组</t>
  </si>
  <si>
    <t>肖家桥乡甘溪村桃花溪组</t>
  </si>
  <si>
    <t>荔溪乡桐车坪村老黄溪组</t>
  </si>
  <si>
    <t>荔溪乡竹园村田家坡组</t>
  </si>
  <si>
    <t>荔溪乡楠坪村胡兴龙组</t>
  </si>
  <si>
    <t>沅陵县2023年度县级财政油茶发展项目第一批资金兑付明细表（二）</t>
  </si>
  <si>
    <t>官庄镇关口溪村卜桃园组15号</t>
  </si>
  <si>
    <t>印道友</t>
  </si>
  <si>
    <t>筲箕湾镇洞底村洞底组</t>
  </si>
  <si>
    <t>筲箕湾镇银华山村林家湾组</t>
  </si>
  <si>
    <t>沅陵大道工业园集中区</t>
  </si>
  <si>
    <t>董树龙</t>
  </si>
  <si>
    <t>沅陵镇茶垭村</t>
  </si>
  <si>
    <t>沅陵县2023年度油茶基地建设项目新造四旁造林苗木及资金统计表</t>
  </si>
  <si>
    <t>单位：亩、株、元</t>
  </si>
  <si>
    <t>统计       单位</t>
  </si>
  <si>
    <t>计划年度</t>
  </si>
  <si>
    <t>造林面积</t>
  </si>
  <si>
    <t>小块造林用苗</t>
  </si>
  <si>
    <t>小块造林苗木资金</t>
  </si>
  <si>
    <t>小计</t>
  </si>
  <si>
    <t>2年嫁接苗</t>
  </si>
  <si>
    <t>2年容器苗</t>
  </si>
  <si>
    <t>3年容器苗</t>
  </si>
  <si>
    <t xml:space="preserve">  1、造林面积按40株/亩发放苗木折算面积； 2、2年生嫁接苗单价1.65元/株，2年生容器苗单价1.85元/株，三年生容器苗单价3元/株（因电子平台每次下单只能一个单价，3年生容器苗暂按1.65元/株结算）。</t>
  </si>
  <si>
    <t xml:space="preserve">  统计人：全涛</t>
  </si>
  <si>
    <t>统计时间： 2023年11月</t>
  </si>
</sst>
</file>

<file path=xl/styles.xml><?xml version="1.0" encoding="utf-8"?>
<styleSheet xmlns="http://schemas.openxmlformats.org/spreadsheetml/2006/main">
  <numFmts count="10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.00_ "/>
    <numFmt numFmtId="178" formatCode="0_ "/>
    <numFmt numFmtId="179" formatCode="0_);[Red]\(0\)"/>
    <numFmt numFmtId="180" formatCode="0.00_);[Red]\(0.00\)"/>
    <numFmt numFmtId="181" formatCode="0.0_);[Red]\(0.0\)"/>
  </numFmts>
  <fonts count="37">
    <font>
      <sz val="11"/>
      <color rgb="FF000000"/>
      <name val="Calibri"/>
      <charset val="134"/>
    </font>
    <font>
      <sz val="12"/>
      <name val="宋体"/>
      <charset val="134"/>
    </font>
    <font>
      <sz val="18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b/>
      <sz val="14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8"/>
      <name val="宋体"/>
      <charset val="134"/>
      <scheme val="minor"/>
    </font>
    <font>
      <sz val="8"/>
      <color rgb="FF000000"/>
      <name val="Calibri"/>
      <charset val="134"/>
    </font>
    <font>
      <sz val="8"/>
      <color theme="1"/>
      <name val="仿宋"/>
      <charset val="134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8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18" borderId="12" applyNumberFormat="0" applyFont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" fillId="0" borderId="0">
      <alignment vertical="center"/>
    </xf>
    <xf numFmtId="0" fontId="21" fillId="24" borderId="0" applyNumberFormat="0" applyBorder="0" applyAlignment="0" applyProtection="0">
      <alignment vertical="center"/>
    </xf>
    <xf numFmtId="0" fontId="33" fillId="25" borderId="15" applyNumberFormat="0" applyAlignment="0" applyProtection="0">
      <alignment vertical="center"/>
    </xf>
    <xf numFmtId="0" fontId="34" fillId="25" borderId="11" applyNumberFormat="0" applyAlignment="0" applyProtection="0">
      <alignment vertical="center"/>
    </xf>
    <xf numFmtId="0" fontId="35" fillId="26" borderId="16" applyNumberForma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07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50" applyFont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 wrapText="1"/>
    </xf>
    <xf numFmtId="178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6" xfId="23" applyFont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0" fillId="0" borderId="0" xfId="0" applyAlignment="1">
      <alignment wrapText="1"/>
    </xf>
    <xf numFmtId="180" fontId="0" fillId="0" borderId="0" xfId="0" applyNumberFormat="1"/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0" fontId="8" fillId="0" borderId="0" xfId="0" applyNumberFormat="1" applyFont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80" fontId="9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80" fontId="5" fillId="0" borderId="6" xfId="0" applyNumberFormat="1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wrapText="1" shrinkToFit="1"/>
    </xf>
    <xf numFmtId="180" fontId="9" fillId="0" borderId="6" xfId="0" applyNumberFormat="1" applyFont="1" applyBorder="1" applyAlignment="1">
      <alignment horizontal="center" vertical="center" shrinkToFit="1"/>
    </xf>
    <xf numFmtId="181" fontId="9" fillId="0" borderId="6" xfId="0" applyNumberFormat="1" applyFont="1" applyBorder="1" applyAlignment="1">
      <alignment horizontal="center" vertical="center" wrapText="1" shrinkToFit="1"/>
    </xf>
    <xf numFmtId="0" fontId="4" fillId="0" borderId="6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180" fontId="5" fillId="0" borderId="6" xfId="0" applyNumberFormat="1" applyFont="1" applyFill="1" applyBorder="1" applyAlignment="1" applyProtection="1">
      <alignment horizontal="center" vertical="center" shrinkToFit="1"/>
    </xf>
    <xf numFmtId="180" fontId="5" fillId="0" borderId="6" xfId="0" applyNumberFormat="1" applyFont="1" applyFill="1" applyBorder="1" applyAlignment="1" applyProtection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179" fontId="9" fillId="0" borderId="6" xfId="0" applyNumberFormat="1" applyFont="1" applyBorder="1" applyAlignment="1">
      <alignment horizontal="center" vertical="center" shrinkToFit="1"/>
    </xf>
    <xf numFmtId="0" fontId="9" fillId="0" borderId="6" xfId="0" applyNumberFormat="1" applyFont="1" applyBorder="1" applyAlignment="1">
      <alignment horizontal="center" vertical="center" shrinkToFit="1"/>
    </xf>
    <xf numFmtId="181" fontId="9" fillId="0" borderId="6" xfId="0" applyNumberFormat="1" applyFont="1" applyBorder="1" applyAlignment="1">
      <alignment horizontal="center" vertical="center" shrinkToFit="1"/>
    </xf>
    <xf numFmtId="181" fontId="5" fillId="0" borderId="6" xfId="0" applyNumberFormat="1" applyFont="1" applyFill="1" applyBorder="1" applyAlignment="1" applyProtection="1">
      <alignment horizontal="center" vertical="center" wrapText="1"/>
    </xf>
    <xf numFmtId="180" fontId="9" fillId="0" borderId="6" xfId="0" applyNumberFormat="1" applyFont="1" applyFill="1" applyBorder="1" applyAlignment="1">
      <alignment horizontal="center" vertical="center" shrinkToFit="1"/>
    </xf>
    <xf numFmtId="181" fontId="9" fillId="0" borderId="1" xfId="0" applyNumberFormat="1" applyFont="1" applyFill="1" applyBorder="1" applyAlignment="1">
      <alignment horizontal="center" vertical="center" wrapText="1" shrinkToFit="1"/>
    </xf>
    <xf numFmtId="181" fontId="9" fillId="0" borderId="6" xfId="0" applyNumberFormat="1" applyFont="1" applyFill="1" applyBorder="1" applyAlignment="1">
      <alignment horizontal="center" vertical="center" shrinkToFit="1"/>
    </xf>
    <xf numFmtId="181" fontId="9" fillId="0" borderId="8" xfId="0" applyNumberFormat="1" applyFont="1" applyFill="1" applyBorder="1" applyAlignment="1">
      <alignment horizontal="center" vertical="center" wrapText="1" shrinkToFit="1"/>
    </xf>
    <xf numFmtId="180" fontId="9" fillId="0" borderId="6" xfId="0" applyNumberFormat="1" applyFont="1" applyBorder="1" applyAlignment="1">
      <alignment horizontal="center" vertical="center"/>
    </xf>
    <xf numFmtId="180" fontId="5" fillId="0" borderId="6" xfId="0" applyNumberFormat="1" applyFont="1" applyFill="1" applyBorder="1" applyAlignment="1">
      <alignment horizontal="center" vertical="center"/>
    </xf>
    <xf numFmtId="180" fontId="9" fillId="0" borderId="6" xfId="0" applyNumberFormat="1" applyFont="1" applyFill="1" applyBorder="1" applyAlignment="1">
      <alignment horizontal="center" vertical="center" wrapText="1"/>
    </xf>
    <xf numFmtId="181" fontId="9" fillId="0" borderId="5" xfId="0" applyNumberFormat="1" applyFont="1" applyFill="1" applyBorder="1" applyAlignment="1">
      <alignment horizontal="center" vertical="center" wrapText="1" shrinkToFit="1"/>
    </xf>
    <xf numFmtId="179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NumberFormat="1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180" fontId="8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shrinkToFit="1"/>
    </xf>
    <xf numFmtId="178" fontId="5" fillId="0" borderId="6" xfId="0" applyNumberFormat="1" applyFont="1" applyFill="1" applyBorder="1" applyAlignment="1" applyProtection="1">
      <alignment horizontal="center" vertical="center" shrinkToFit="1"/>
    </xf>
    <xf numFmtId="0" fontId="5" fillId="0" borderId="6" xfId="0" applyNumberFormat="1" applyFont="1" applyFill="1" applyBorder="1" applyAlignment="1" applyProtection="1">
      <alignment horizontal="center" vertical="center" wrapText="1" shrinkToFit="1"/>
    </xf>
    <xf numFmtId="181" fontId="5" fillId="0" borderId="6" xfId="0" applyNumberFormat="1" applyFont="1" applyFill="1" applyBorder="1" applyAlignment="1" applyProtection="1">
      <alignment horizontal="center" vertical="center" shrinkToFit="1"/>
    </xf>
    <xf numFmtId="177" fontId="5" fillId="0" borderId="6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 shrinkToFit="1"/>
    </xf>
    <xf numFmtId="180" fontId="4" fillId="0" borderId="6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80" fontId="10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/>
    </xf>
    <xf numFmtId="180" fontId="4" fillId="0" borderId="6" xfId="0" applyNumberFormat="1" applyFont="1" applyFill="1" applyBorder="1" applyAlignment="1">
      <alignment horizontal="center" vertical="center" wrapText="1"/>
    </xf>
    <xf numFmtId="177" fontId="5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81" fontId="11" fillId="0" borderId="6" xfId="0" applyNumberFormat="1" applyFont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shrinkToFit="1"/>
    </xf>
    <xf numFmtId="0" fontId="11" fillId="0" borderId="6" xfId="0" applyNumberFormat="1" applyFont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 shrinkToFit="1"/>
    </xf>
    <xf numFmtId="178" fontId="14" fillId="0" borderId="6" xfId="0" applyNumberFormat="1" applyFont="1" applyFill="1" applyBorder="1" applyAlignment="1" applyProtection="1">
      <alignment horizontal="center" vertical="center" shrinkToFit="1"/>
    </xf>
    <xf numFmtId="0" fontId="14" fillId="0" borderId="6" xfId="0" applyNumberFormat="1" applyFont="1" applyFill="1" applyBorder="1" applyAlignment="1" applyProtection="1">
      <alignment horizontal="center" vertical="center" wrapText="1" shrinkToFit="1"/>
    </xf>
    <xf numFmtId="181" fontId="14" fillId="0" borderId="6" xfId="0" applyNumberFormat="1" applyFont="1" applyFill="1" applyBorder="1" applyAlignment="1" applyProtection="1">
      <alignment horizontal="center" vertical="center" shrinkToFit="1"/>
    </xf>
    <xf numFmtId="177" fontId="14" fillId="0" borderId="6" xfId="0" applyNumberFormat="1" applyFont="1" applyFill="1" applyBorder="1" applyAlignment="1">
      <alignment horizontal="center"/>
    </xf>
    <xf numFmtId="0" fontId="15" fillId="0" borderId="6" xfId="0" applyFont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 applyProtection="1">
      <alignment horizontal="center" vertical="center" wrapText="1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Border="1" applyAlignment="1">
      <alignment horizontal="center" vertical="center" wrapText="1" shrinkToFit="1"/>
    </xf>
    <xf numFmtId="0" fontId="11" fillId="0" borderId="8" xfId="0" applyNumberFormat="1" applyFont="1" applyBorder="1" applyAlignment="1">
      <alignment horizontal="center" vertical="center" wrapText="1" shrinkToFit="1"/>
    </xf>
    <xf numFmtId="0" fontId="11" fillId="0" borderId="5" xfId="0" applyNumberFormat="1" applyFont="1" applyBorder="1" applyAlignment="1">
      <alignment horizontal="center" vertical="center" wrapText="1" shrinkToFit="1"/>
    </xf>
    <xf numFmtId="0" fontId="11" fillId="0" borderId="6" xfId="0" applyNumberFormat="1" applyFont="1" applyBorder="1" applyAlignment="1">
      <alignment horizontal="center" vertical="center" wrapText="1" shrinkToFit="1"/>
    </xf>
    <xf numFmtId="0" fontId="16" fillId="0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用苗量统计表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完成基本情况统计表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9"/>
  <sheetViews>
    <sheetView showZeros="0" tabSelected="1" workbookViewId="0">
      <pane ySplit="5" topLeftCell="A6" activePane="bottomLeft" state="frozen"/>
      <selection/>
      <selection pane="bottomLeft" activeCell="K6" sqref="K6"/>
    </sheetView>
  </sheetViews>
  <sheetFormatPr defaultColWidth="9" defaultRowHeight="13.5"/>
  <cols>
    <col min="1" max="1" width="7" style="31" customWidth="1"/>
    <col min="2" max="2" width="13" style="31" customWidth="1"/>
    <col min="3" max="13" width="8.1047619047619" style="31" customWidth="1"/>
    <col min="14" max="14" width="9" style="31" customWidth="1"/>
    <col min="15" max="15" width="8.55238095238095" style="31" customWidth="1"/>
    <col min="16" max="16" width="11.4380952380952" style="31" customWidth="1"/>
    <col min="17" max="16381" width="9.1047619047619" style="31"/>
    <col min="16382" max="16384" width="9" style="31"/>
  </cols>
  <sheetData>
    <row r="1" ht="36" customHeight="1" spans="1:16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</row>
    <row r="2" ht="16.05" customHeight="1" spans="15:16">
      <c r="O2" s="47" t="s">
        <v>1</v>
      </c>
      <c r="P2" s="47"/>
    </row>
    <row r="3" ht="18" customHeight="1" spans="1:16">
      <c r="A3" s="33" t="s">
        <v>2</v>
      </c>
      <c r="B3" s="33" t="s">
        <v>3</v>
      </c>
      <c r="C3" s="33" t="s">
        <v>4</v>
      </c>
      <c r="D3" s="33" t="s">
        <v>5</v>
      </c>
      <c r="E3" s="33"/>
      <c r="F3" s="33"/>
      <c r="G3" s="33"/>
      <c r="H3" s="33"/>
      <c r="I3" s="33" t="s">
        <v>6</v>
      </c>
      <c r="J3" s="33"/>
      <c r="K3" s="33"/>
      <c r="L3" s="33"/>
      <c r="M3" s="33"/>
      <c r="N3" s="33" t="s">
        <v>7</v>
      </c>
      <c r="O3" s="33" t="s">
        <v>8</v>
      </c>
      <c r="P3" s="33" t="s">
        <v>9</v>
      </c>
    </row>
    <row r="4" ht="19.05" customHeight="1" spans="1:16">
      <c r="A4" s="33"/>
      <c r="B4" s="33"/>
      <c r="C4" s="33"/>
      <c r="D4" s="51" t="s">
        <v>10</v>
      </c>
      <c r="E4" s="51" t="s">
        <v>11</v>
      </c>
      <c r="F4" s="51" t="s">
        <v>12</v>
      </c>
      <c r="G4" s="51" t="s">
        <v>13</v>
      </c>
      <c r="H4" s="51"/>
      <c r="I4" s="51" t="s">
        <v>10</v>
      </c>
      <c r="J4" s="51" t="s">
        <v>11</v>
      </c>
      <c r="K4" s="51" t="s">
        <v>12</v>
      </c>
      <c r="L4" s="51" t="s">
        <v>13</v>
      </c>
      <c r="M4" s="51"/>
      <c r="N4" s="33"/>
      <c r="O4" s="33"/>
      <c r="P4" s="33"/>
    </row>
    <row r="5" ht="28.5" customHeight="1" spans="1:16">
      <c r="A5" s="33"/>
      <c r="B5" s="33"/>
      <c r="C5" s="33"/>
      <c r="D5" s="51"/>
      <c r="E5" s="51"/>
      <c r="F5" s="51"/>
      <c r="G5" s="51" t="s">
        <v>14</v>
      </c>
      <c r="H5" s="51" t="s">
        <v>15</v>
      </c>
      <c r="I5" s="51"/>
      <c r="J5" s="51"/>
      <c r="K5" s="51"/>
      <c r="L5" s="51" t="s">
        <v>14</v>
      </c>
      <c r="M5" s="51" t="s">
        <v>15</v>
      </c>
      <c r="N5" s="33"/>
      <c r="O5" s="33"/>
      <c r="P5" s="33"/>
    </row>
    <row r="6" ht="21" customHeight="1" spans="1:16">
      <c r="A6" s="84" t="s">
        <v>16</v>
      </c>
      <c r="B6" s="84"/>
      <c r="C6" s="85">
        <f t="shared" ref="C6:M6" si="0">C7+C10+C18+C26+C28+C33+C36+C39+C43+C45+C49+C52+C56+C61+C65+C70+C71+C72+C73+C74</f>
        <v>18035.83</v>
      </c>
      <c r="D6" s="85">
        <f t="shared" si="0"/>
        <v>17944.13</v>
      </c>
      <c r="E6" s="85">
        <f t="shared" si="0"/>
        <v>2000</v>
      </c>
      <c r="F6" s="85">
        <f t="shared" si="0"/>
        <v>10004.87</v>
      </c>
      <c r="G6" s="85">
        <f t="shared" si="0"/>
        <v>5939.26</v>
      </c>
      <c r="H6" s="85">
        <f t="shared" si="0"/>
        <v>195997</v>
      </c>
      <c r="I6" s="85">
        <f t="shared" si="0"/>
        <v>17944.13</v>
      </c>
      <c r="J6" s="85">
        <f t="shared" si="0"/>
        <v>2000</v>
      </c>
      <c r="K6" s="85">
        <f t="shared" si="0"/>
        <v>10004.87</v>
      </c>
      <c r="L6" s="85">
        <f t="shared" si="0"/>
        <v>5939.26</v>
      </c>
      <c r="M6" s="85">
        <f t="shared" si="0"/>
        <v>195997</v>
      </c>
      <c r="N6" s="101" t="s">
        <v>17</v>
      </c>
      <c r="O6" s="85">
        <f>O7+O10+O18+O26+O28+O33+O36+O39+O43+O45+O49+O52+O56+O61+O65+O70+O71+O72+O73+O74</f>
        <v>7443428.25</v>
      </c>
      <c r="P6" s="84"/>
    </row>
    <row r="7" ht="21" customHeight="1" spans="1:16">
      <c r="A7" s="86" t="s">
        <v>18</v>
      </c>
      <c r="B7" s="86"/>
      <c r="C7" s="86">
        <f t="shared" ref="C7:H7" si="1">C8+C9</f>
        <v>590.1</v>
      </c>
      <c r="D7" s="85">
        <f>E7+F7+G7</f>
        <v>590</v>
      </c>
      <c r="E7" s="86">
        <f t="shared" si="1"/>
        <v>10</v>
      </c>
      <c r="F7" s="86">
        <f t="shared" si="1"/>
        <v>0</v>
      </c>
      <c r="G7" s="86">
        <f t="shared" si="1"/>
        <v>580</v>
      </c>
      <c r="H7" s="86">
        <f t="shared" si="1"/>
        <v>19140</v>
      </c>
      <c r="I7" s="85">
        <f>J7+K7+L7</f>
        <v>590</v>
      </c>
      <c r="J7" s="86">
        <f t="shared" ref="J7:M7" si="2">J8+J9</f>
        <v>10</v>
      </c>
      <c r="K7" s="86">
        <f t="shared" si="2"/>
        <v>0</v>
      </c>
      <c r="L7" s="86">
        <f t="shared" si="2"/>
        <v>580</v>
      </c>
      <c r="M7" s="86">
        <f t="shared" si="2"/>
        <v>19140</v>
      </c>
      <c r="N7" s="102"/>
      <c r="O7" s="86">
        <f>O8+O9</f>
        <v>53065</v>
      </c>
      <c r="P7" s="84"/>
    </row>
    <row r="8" ht="21" customHeight="1" spans="1:16">
      <c r="A8" s="86" t="s">
        <v>18</v>
      </c>
      <c r="B8" s="87" t="s">
        <v>19</v>
      </c>
      <c r="C8" s="87">
        <v>10.1</v>
      </c>
      <c r="D8" s="85">
        <f t="shared" ref="D8:D39" si="3">E8+F8+G8</f>
        <v>10</v>
      </c>
      <c r="E8" s="85">
        <v>10</v>
      </c>
      <c r="F8" s="85"/>
      <c r="G8" s="85"/>
      <c r="H8" s="85"/>
      <c r="I8" s="85">
        <f t="shared" ref="I8:I39" si="4">J8+K8+L8</f>
        <v>10</v>
      </c>
      <c r="J8" s="85">
        <v>10</v>
      </c>
      <c r="K8" s="85"/>
      <c r="L8" s="85"/>
      <c r="M8" s="85"/>
      <c r="N8" s="102"/>
      <c r="O8" s="89">
        <f>J8*1000+K8*500+M8*2.25</f>
        <v>10000</v>
      </c>
      <c r="P8" s="84"/>
    </row>
    <row r="9" ht="21" customHeight="1" spans="1:16">
      <c r="A9" s="86" t="s">
        <v>18</v>
      </c>
      <c r="B9" s="84" t="s">
        <v>20</v>
      </c>
      <c r="C9" s="86">
        <v>580</v>
      </c>
      <c r="D9" s="85">
        <f t="shared" si="3"/>
        <v>580</v>
      </c>
      <c r="E9" s="85"/>
      <c r="F9" s="85"/>
      <c r="G9" s="86">
        <v>580</v>
      </c>
      <c r="H9" s="86">
        <f>G9*33</f>
        <v>19140</v>
      </c>
      <c r="I9" s="85">
        <f t="shared" si="4"/>
        <v>580</v>
      </c>
      <c r="J9" s="85"/>
      <c r="K9" s="85"/>
      <c r="L9" s="86">
        <v>580</v>
      </c>
      <c r="M9" s="86">
        <f>L9*33</f>
        <v>19140</v>
      </c>
      <c r="N9" s="102"/>
      <c r="O9" s="89">
        <f t="shared" ref="O9:O40" si="5">J9*1000+K9*500+M9*2.25</f>
        <v>43065</v>
      </c>
      <c r="P9" s="84" t="s">
        <v>13</v>
      </c>
    </row>
    <row r="10" ht="21" customHeight="1" spans="1:16">
      <c r="A10" s="84" t="s">
        <v>21</v>
      </c>
      <c r="B10" s="84"/>
      <c r="C10" s="88">
        <f t="shared" ref="C10:H10" si="6">C11+C12+C13+C14+C15+C16+C17</f>
        <v>3137.6</v>
      </c>
      <c r="D10" s="85">
        <f t="shared" si="3"/>
        <v>3047.68</v>
      </c>
      <c r="E10" s="88">
        <f t="shared" si="6"/>
        <v>486.41</v>
      </c>
      <c r="F10" s="88">
        <f t="shared" si="6"/>
        <v>2348.07</v>
      </c>
      <c r="G10" s="88">
        <f t="shared" si="6"/>
        <v>213.2</v>
      </c>
      <c r="H10" s="88">
        <f t="shared" si="6"/>
        <v>7036</v>
      </c>
      <c r="I10" s="85">
        <f t="shared" si="4"/>
        <v>3047.68</v>
      </c>
      <c r="J10" s="88">
        <f t="shared" ref="J10:M10" si="7">J11+J12+J13+J14+J15+J16+J17</f>
        <v>486.41</v>
      </c>
      <c r="K10" s="88">
        <f t="shared" si="7"/>
        <v>2348.07</v>
      </c>
      <c r="L10" s="88">
        <f t="shared" si="7"/>
        <v>213.2</v>
      </c>
      <c r="M10" s="88">
        <f t="shared" si="7"/>
        <v>7036</v>
      </c>
      <c r="N10" s="102"/>
      <c r="O10" s="88">
        <f>O11+O12+O13+O14+O15+O16+O17</f>
        <v>1676276</v>
      </c>
      <c r="P10" s="84"/>
    </row>
    <row r="11" ht="21" customHeight="1" spans="1:16">
      <c r="A11" s="84" t="s">
        <v>21</v>
      </c>
      <c r="B11" s="87" t="s">
        <v>22</v>
      </c>
      <c r="C11" s="89">
        <v>36.9</v>
      </c>
      <c r="D11" s="85">
        <f t="shared" si="3"/>
        <v>36.91</v>
      </c>
      <c r="E11" s="88">
        <v>36.91</v>
      </c>
      <c r="F11" s="89"/>
      <c r="G11" s="89"/>
      <c r="H11" s="89"/>
      <c r="I11" s="85">
        <f t="shared" si="4"/>
        <v>36.91</v>
      </c>
      <c r="J11" s="88">
        <v>36.91</v>
      </c>
      <c r="K11" s="89"/>
      <c r="L11" s="89"/>
      <c r="M11" s="89"/>
      <c r="N11" s="102"/>
      <c r="O11" s="89">
        <f t="shared" si="5"/>
        <v>36910</v>
      </c>
      <c r="P11" s="84"/>
    </row>
    <row r="12" ht="21" customHeight="1" spans="1:16">
      <c r="A12" s="84" t="s">
        <v>21</v>
      </c>
      <c r="B12" s="87" t="s">
        <v>23</v>
      </c>
      <c r="C12" s="89">
        <v>28.95</v>
      </c>
      <c r="D12" s="85">
        <f t="shared" si="3"/>
        <v>29.19</v>
      </c>
      <c r="E12" s="88">
        <v>29.19</v>
      </c>
      <c r="F12" s="89"/>
      <c r="G12" s="89"/>
      <c r="H12" s="89"/>
      <c r="I12" s="85">
        <f t="shared" si="4"/>
        <v>29.19</v>
      </c>
      <c r="J12" s="88">
        <v>29.19</v>
      </c>
      <c r="K12" s="89"/>
      <c r="L12" s="89"/>
      <c r="M12" s="89"/>
      <c r="N12" s="102"/>
      <c r="O12" s="89">
        <f t="shared" si="5"/>
        <v>29190</v>
      </c>
      <c r="P12" s="84"/>
    </row>
    <row r="13" ht="21" customHeight="1" spans="1:16">
      <c r="A13" s="84" t="s">
        <v>21</v>
      </c>
      <c r="B13" s="87" t="s">
        <v>24</v>
      </c>
      <c r="C13" s="89">
        <v>40.95</v>
      </c>
      <c r="D13" s="85">
        <f t="shared" si="3"/>
        <v>40.96</v>
      </c>
      <c r="E13" s="88">
        <v>40.96</v>
      </c>
      <c r="F13" s="89"/>
      <c r="G13" s="89"/>
      <c r="H13" s="89"/>
      <c r="I13" s="85">
        <f t="shared" si="4"/>
        <v>40.96</v>
      </c>
      <c r="J13" s="88">
        <v>40.96</v>
      </c>
      <c r="K13" s="89"/>
      <c r="L13" s="89"/>
      <c r="M13" s="89"/>
      <c r="N13" s="102"/>
      <c r="O13" s="89">
        <f t="shared" si="5"/>
        <v>40960</v>
      </c>
      <c r="P13" s="84"/>
    </row>
    <row r="14" ht="21" customHeight="1" spans="1:16">
      <c r="A14" s="84" t="s">
        <v>21</v>
      </c>
      <c r="B14" s="87" t="s">
        <v>25</v>
      </c>
      <c r="C14" s="89">
        <v>764.11</v>
      </c>
      <c r="D14" s="85">
        <f t="shared" si="3"/>
        <v>763.63</v>
      </c>
      <c r="E14" s="88">
        <v>379.35</v>
      </c>
      <c r="F14" s="89">
        <v>384.28</v>
      </c>
      <c r="G14" s="89"/>
      <c r="H14" s="89"/>
      <c r="I14" s="85">
        <f t="shared" si="4"/>
        <v>763.63</v>
      </c>
      <c r="J14" s="88">
        <v>379.35</v>
      </c>
      <c r="K14" s="89">
        <v>384.28</v>
      </c>
      <c r="L14" s="89"/>
      <c r="M14" s="89"/>
      <c r="N14" s="102"/>
      <c r="O14" s="89">
        <f t="shared" si="5"/>
        <v>571490</v>
      </c>
      <c r="P14" s="84"/>
    </row>
    <row r="15" ht="21" customHeight="1" spans="1:16">
      <c r="A15" s="84" t="s">
        <v>21</v>
      </c>
      <c r="B15" s="90" t="s">
        <v>26</v>
      </c>
      <c r="C15" s="89">
        <v>67.08</v>
      </c>
      <c r="D15" s="85">
        <f t="shared" si="3"/>
        <v>67.09</v>
      </c>
      <c r="E15" s="89"/>
      <c r="F15" s="89">
        <v>67.09</v>
      </c>
      <c r="G15" s="89"/>
      <c r="H15" s="89"/>
      <c r="I15" s="85">
        <f t="shared" si="4"/>
        <v>67.09</v>
      </c>
      <c r="J15" s="89"/>
      <c r="K15" s="89">
        <v>67.09</v>
      </c>
      <c r="L15" s="89"/>
      <c r="M15" s="89"/>
      <c r="N15" s="102"/>
      <c r="O15" s="89">
        <f t="shared" si="5"/>
        <v>33545</v>
      </c>
      <c r="P15" s="84"/>
    </row>
    <row r="16" ht="21" customHeight="1" spans="1:16">
      <c r="A16" s="84" t="s">
        <v>21</v>
      </c>
      <c r="B16" s="90" t="s">
        <v>27</v>
      </c>
      <c r="C16" s="89">
        <v>1986.41</v>
      </c>
      <c r="D16" s="85">
        <f t="shared" si="3"/>
        <v>1896.7</v>
      </c>
      <c r="E16" s="89"/>
      <c r="F16" s="89">
        <v>1896.7</v>
      </c>
      <c r="G16" s="89"/>
      <c r="H16" s="89"/>
      <c r="I16" s="85">
        <f t="shared" si="4"/>
        <v>1896.7</v>
      </c>
      <c r="J16" s="89"/>
      <c r="K16" s="89">
        <v>1896.7</v>
      </c>
      <c r="L16" s="89"/>
      <c r="M16" s="89"/>
      <c r="N16" s="102"/>
      <c r="O16" s="89">
        <f t="shared" si="5"/>
        <v>948350</v>
      </c>
      <c r="P16" s="84"/>
    </row>
    <row r="17" ht="21" customHeight="1" spans="1:16">
      <c r="A17" s="84" t="s">
        <v>21</v>
      </c>
      <c r="B17" s="84" t="s">
        <v>20</v>
      </c>
      <c r="C17" s="86">
        <v>213.2</v>
      </c>
      <c r="D17" s="85">
        <f t="shared" si="3"/>
        <v>213.2</v>
      </c>
      <c r="E17" s="89"/>
      <c r="F17" s="89"/>
      <c r="G17" s="86">
        <v>213.2</v>
      </c>
      <c r="H17" s="86">
        <v>7036</v>
      </c>
      <c r="I17" s="85">
        <f t="shared" si="4"/>
        <v>213.2</v>
      </c>
      <c r="J17" s="89"/>
      <c r="K17" s="89"/>
      <c r="L17" s="86">
        <v>213.2</v>
      </c>
      <c r="M17" s="86">
        <v>7036</v>
      </c>
      <c r="N17" s="102"/>
      <c r="O17" s="89">
        <f t="shared" si="5"/>
        <v>15831</v>
      </c>
      <c r="P17" s="84" t="s">
        <v>13</v>
      </c>
    </row>
    <row r="18" ht="21" customHeight="1" spans="1:16">
      <c r="A18" s="86" t="s">
        <v>28</v>
      </c>
      <c r="B18" s="84"/>
      <c r="C18" s="89">
        <f t="shared" ref="C18:H18" si="8">C19+C20+C21+C22+C23+C24+C25</f>
        <v>2277.4</v>
      </c>
      <c r="D18" s="85">
        <f t="shared" si="3"/>
        <v>2277.51</v>
      </c>
      <c r="E18" s="89">
        <f t="shared" si="8"/>
        <v>13.69</v>
      </c>
      <c r="F18" s="89">
        <f t="shared" si="8"/>
        <v>2085.02</v>
      </c>
      <c r="G18" s="89">
        <f t="shared" si="8"/>
        <v>178.8</v>
      </c>
      <c r="H18" s="89">
        <f t="shared" si="8"/>
        <v>5900</v>
      </c>
      <c r="I18" s="85">
        <f t="shared" si="4"/>
        <v>2277.51</v>
      </c>
      <c r="J18" s="89">
        <f t="shared" ref="J18:M18" si="9">J19+J20+J21+J22+J23+J24+J25</f>
        <v>13.69</v>
      </c>
      <c r="K18" s="89">
        <f t="shared" si="9"/>
        <v>2085.02</v>
      </c>
      <c r="L18" s="89">
        <f t="shared" si="9"/>
        <v>178.8</v>
      </c>
      <c r="M18" s="89">
        <f t="shared" si="9"/>
        <v>5900</v>
      </c>
      <c r="N18" s="102"/>
      <c r="O18" s="89">
        <f>O19+O20+O21+O22+O23+O24+O25</f>
        <v>1069475</v>
      </c>
      <c r="P18" s="84"/>
    </row>
    <row r="19" ht="21" customHeight="1" spans="1:16">
      <c r="A19" s="86" t="s">
        <v>28</v>
      </c>
      <c r="B19" s="84" t="s">
        <v>29</v>
      </c>
      <c r="C19" s="89">
        <v>13.65</v>
      </c>
      <c r="D19" s="85">
        <f t="shared" si="3"/>
        <v>13.69</v>
      </c>
      <c r="E19" s="89">
        <v>13.69</v>
      </c>
      <c r="F19" s="89"/>
      <c r="G19" s="89"/>
      <c r="H19" s="89"/>
      <c r="I19" s="85">
        <f t="shared" si="4"/>
        <v>13.69</v>
      </c>
      <c r="J19" s="89">
        <v>13.69</v>
      </c>
      <c r="K19" s="89"/>
      <c r="L19" s="89"/>
      <c r="M19" s="89"/>
      <c r="N19" s="102"/>
      <c r="O19" s="89">
        <f t="shared" si="5"/>
        <v>13690</v>
      </c>
      <c r="P19" s="84" t="s">
        <v>30</v>
      </c>
    </row>
    <row r="20" ht="21" customHeight="1" spans="1:16">
      <c r="A20" s="86" t="s">
        <v>28</v>
      </c>
      <c r="B20" s="84" t="s">
        <v>31</v>
      </c>
      <c r="C20" s="89">
        <v>212.61</v>
      </c>
      <c r="D20" s="85">
        <f t="shared" si="3"/>
        <v>212.61</v>
      </c>
      <c r="E20" s="89"/>
      <c r="F20" s="89">
        <v>212.61</v>
      </c>
      <c r="G20" s="89"/>
      <c r="H20" s="89"/>
      <c r="I20" s="85">
        <f t="shared" si="4"/>
        <v>212.61</v>
      </c>
      <c r="J20" s="89"/>
      <c r="K20" s="89">
        <v>212.61</v>
      </c>
      <c r="L20" s="89"/>
      <c r="M20" s="89"/>
      <c r="N20" s="102"/>
      <c r="O20" s="89">
        <f t="shared" si="5"/>
        <v>106305</v>
      </c>
      <c r="P20" s="84"/>
    </row>
    <row r="21" ht="21" customHeight="1" spans="1:16">
      <c r="A21" s="86" t="s">
        <v>28</v>
      </c>
      <c r="B21" s="90" t="s">
        <v>32</v>
      </c>
      <c r="C21" s="89">
        <v>541.24</v>
      </c>
      <c r="D21" s="85">
        <f t="shared" si="3"/>
        <v>541.24</v>
      </c>
      <c r="E21" s="89"/>
      <c r="F21" s="89">
        <v>541.24</v>
      </c>
      <c r="G21" s="89"/>
      <c r="H21" s="89"/>
      <c r="I21" s="85">
        <f t="shared" si="4"/>
        <v>541.24</v>
      </c>
      <c r="J21" s="89"/>
      <c r="K21" s="89">
        <v>541.24</v>
      </c>
      <c r="L21" s="89"/>
      <c r="M21" s="89"/>
      <c r="N21" s="102"/>
      <c r="O21" s="89">
        <f t="shared" si="5"/>
        <v>270620</v>
      </c>
      <c r="P21" s="84"/>
    </row>
    <row r="22" ht="21" customHeight="1" spans="1:16">
      <c r="A22" s="86" t="s">
        <v>28</v>
      </c>
      <c r="B22" s="90" t="s">
        <v>33</v>
      </c>
      <c r="C22" s="89">
        <v>419.76</v>
      </c>
      <c r="D22" s="85">
        <f t="shared" si="3"/>
        <v>419.79</v>
      </c>
      <c r="E22" s="89"/>
      <c r="F22" s="89">
        <v>419.79</v>
      </c>
      <c r="G22" s="89"/>
      <c r="H22" s="89"/>
      <c r="I22" s="85">
        <f t="shared" si="4"/>
        <v>419.79</v>
      </c>
      <c r="J22" s="89"/>
      <c r="K22" s="89">
        <v>419.79</v>
      </c>
      <c r="L22" s="89"/>
      <c r="M22" s="89"/>
      <c r="N22" s="102"/>
      <c r="O22" s="89">
        <f t="shared" si="5"/>
        <v>209895</v>
      </c>
      <c r="P22" s="84"/>
    </row>
    <row r="23" ht="21" customHeight="1" spans="1:16">
      <c r="A23" s="86" t="s">
        <v>28</v>
      </c>
      <c r="B23" s="90" t="s">
        <v>34</v>
      </c>
      <c r="C23" s="89">
        <v>876.67</v>
      </c>
      <c r="D23" s="85">
        <f t="shared" si="3"/>
        <v>876.71</v>
      </c>
      <c r="E23" s="89"/>
      <c r="F23" s="89">
        <v>876.71</v>
      </c>
      <c r="G23" s="89"/>
      <c r="H23" s="89"/>
      <c r="I23" s="85">
        <f t="shared" si="4"/>
        <v>876.71</v>
      </c>
      <c r="J23" s="89"/>
      <c r="K23" s="89">
        <v>876.71</v>
      </c>
      <c r="L23" s="89"/>
      <c r="M23" s="89"/>
      <c r="N23" s="103"/>
      <c r="O23" s="89">
        <f t="shared" si="5"/>
        <v>438355</v>
      </c>
      <c r="P23" s="84"/>
    </row>
    <row r="24" ht="21" customHeight="1" spans="1:16">
      <c r="A24" s="86" t="s">
        <v>28</v>
      </c>
      <c r="B24" s="90" t="s">
        <v>35</v>
      </c>
      <c r="C24" s="89">
        <v>34.67</v>
      </c>
      <c r="D24" s="85">
        <f t="shared" si="3"/>
        <v>34.67</v>
      </c>
      <c r="E24" s="89"/>
      <c r="F24" s="89">
        <v>34.67</v>
      </c>
      <c r="G24" s="86"/>
      <c r="H24" s="86"/>
      <c r="I24" s="85">
        <f t="shared" si="4"/>
        <v>34.67</v>
      </c>
      <c r="J24" s="89"/>
      <c r="K24" s="89">
        <v>34.67</v>
      </c>
      <c r="L24" s="89"/>
      <c r="M24" s="86"/>
      <c r="N24" s="101" t="s">
        <v>17</v>
      </c>
      <c r="O24" s="89">
        <f t="shared" si="5"/>
        <v>17335</v>
      </c>
      <c r="P24" s="84"/>
    </row>
    <row r="25" ht="21" customHeight="1" spans="1:16">
      <c r="A25" s="86" t="s">
        <v>28</v>
      </c>
      <c r="B25" s="84" t="s">
        <v>20</v>
      </c>
      <c r="C25" s="86">
        <v>178.8</v>
      </c>
      <c r="D25" s="85">
        <f t="shared" si="3"/>
        <v>178.8</v>
      </c>
      <c r="E25" s="91"/>
      <c r="F25" s="91"/>
      <c r="G25" s="86">
        <v>178.8</v>
      </c>
      <c r="H25" s="86">
        <v>5900</v>
      </c>
      <c r="I25" s="85">
        <f t="shared" si="4"/>
        <v>178.8</v>
      </c>
      <c r="J25" s="91"/>
      <c r="K25" s="91"/>
      <c r="L25" s="86">
        <v>178.8</v>
      </c>
      <c r="M25" s="86">
        <v>5900</v>
      </c>
      <c r="N25" s="102"/>
      <c r="O25" s="89">
        <f t="shared" si="5"/>
        <v>13275</v>
      </c>
      <c r="P25" s="84" t="s">
        <v>13</v>
      </c>
    </row>
    <row r="26" ht="21" customHeight="1" spans="1:16">
      <c r="A26" s="86" t="s">
        <v>36</v>
      </c>
      <c r="B26" s="92"/>
      <c r="C26" s="93">
        <f t="shared" ref="C26:H26" si="10">C27</f>
        <v>21.9</v>
      </c>
      <c r="D26" s="85">
        <f t="shared" si="3"/>
        <v>21.83</v>
      </c>
      <c r="E26" s="93">
        <f t="shared" si="10"/>
        <v>21.83</v>
      </c>
      <c r="F26" s="93">
        <f t="shared" si="10"/>
        <v>0</v>
      </c>
      <c r="G26" s="93">
        <f t="shared" si="10"/>
        <v>0</v>
      </c>
      <c r="H26" s="93">
        <f t="shared" si="10"/>
        <v>0</v>
      </c>
      <c r="I26" s="85">
        <f t="shared" si="4"/>
        <v>21.83</v>
      </c>
      <c r="J26" s="93">
        <f t="shared" ref="J26:M26" si="11">J27</f>
        <v>21.83</v>
      </c>
      <c r="K26" s="93">
        <f t="shared" si="11"/>
        <v>0</v>
      </c>
      <c r="L26" s="93">
        <f t="shared" si="11"/>
        <v>0</v>
      </c>
      <c r="M26" s="93">
        <f t="shared" si="11"/>
        <v>0</v>
      </c>
      <c r="N26" s="102"/>
      <c r="O26" s="93">
        <f>O27</f>
        <v>21830</v>
      </c>
      <c r="P26" s="84"/>
    </row>
    <row r="27" ht="21" customHeight="1" spans="1:16">
      <c r="A27" s="86" t="s">
        <v>36</v>
      </c>
      <c r="B27" s="87" t="s">
        <v>37</v>
      </c>
      <c r="C27" s="93">
        <v>21.9</v>
      </c>
      <c r="D27" s="85">
        <f t="shared" si="3"/>
        <v>21.83</v>
      </c>
      <c r="E27" s="89">
        <v>21.83</v>
      </c>
      <c r="F27" s="89"/>
      <c r="G27" s="89"/>
      <c r="H27" s="89"/>
      <c r="I27" s="85">
        <f t="shared" si="4"/>
        <v>21.83</v>
      </c>
      <c r="J27" s="93">
        <v>21.83</v>
      </c>
      <c r="K27" s="89"/>
      <c r="L27" s="89"/>
      <c r="M27" s="89"/>
      <c r="N27" s="102"/>
      <c r="O27" s="89">
        <f t="shared" si="5"/>
        <v>21830</v>
      </c>
      <c r="P27" s="84"/>
    </row>
    <row r="28" ht="21" customHeight="1" spans="1:16">
      <c r="A28" s="86" t="s">
        <v>38</v>
      </c>
      <c r="B28" s="92"/>
      <c r="C28" s="93">
        <f t="shared" ref="C28:H28" si="12">C29+C30+C31+C32</f>
        <v>137.75</v>
      </c>
      <c r="D28" s="85">
        <f t="shared" si="3"/>
        <v>137.68</v>
      </c>
      <c r="E28" s="93">
        <f t="shared" si="12"/>
        <v>117.68</v>
      </c>
      <c r="F28" s="93">
        <f t="shared" si="12"/>
        <v>0</v>
      </c>
      <c r="G28" s="93">
        <f t="shared" si="12"/>
        <v>20</v>
      </c>
      <c r="H28" s="93">
        <f t="shared" si="12"/>
        <v>660</v>
      </c>
      <c r="I28" s="85">
        <f t="shared" si="4"/>
        <v>137.68</v>
      </c>
      <c r="J28" s="93">
        <f t="shared" ref="J28:M28" si="13">J29+J30+J31+J32</f>
        <v>117.68</v>
      </c>
      <c r="K28" s="93">
        <f t="shared" si="13"/>
        <v>0</v>
      </c>
      <c r="L28" s="93">
        <f t="shared" si="13"/>
        <v>20</v>
      </c>
      <c r="M28" s="93">
        <f t="shared" si="13"/>
        <v>660</v>
      </c>
      <c r="N28" s="102"/>
      <c r="O28" s="93">
        <f>O29+O30+O31+O32</f>
        <v>119165</v>
      </c>
      <c r="P28" s="84"/>
    </row>
    <row r="29" ht="21" customHeight="1" spans="1:16">
      <c r="A29" s="86" t="s">
        <v>38</v>
      </c>
      <c r="B29" s="87" t="s">
        <v>39</v>
      </c>
      <c r="C29" s="93">
        <v>41.25</v>
      </c>
      <c r="D29" s="85">
        <f t="shared" si="3"/>
        <v>41.3</v>
      </c>
      <c r="E29" s="88">
        <v>41.3</v>
      </c>
      <c r="F29" s="88"/>
      <c r="G29" s="88"/>
      <c r="H29" s="88"/>
      <c r="I29" s="85">
        <f t="shared" si="4"/>
        <v>41.3</v>
      </c>
      <c r="J29" s="99">
        <v>41.3</v>
      </c>
      <c r="K29" s="88"/>
      <c r="L29" s="88"/>
      <c r="M29" s="88"/>
      <c r="N29" s="102"/>
      <c r="O29" s="89">
        <f t="shared" si="5"/>
        <v>41300</v>
      </c>
      <c r="P29" s="84"/>
    </row>
    <row r="30" ht="21" customHeight="1" spans="1:16">
      <c r="A30" s="86" t="s">
        <v>38</v>
      </c>
      <c r="B30" s="87" t="s">
        <v>40</v>
      </c>
      <c r="C30" s="86">
        <v>22.95</v>
      </c>
      <c r="D30" s="85">
        <f t="shared" si="3"/>
        <v>23.01</v>
      </c>
      <c r="E30" s="94">
        <v>23.01</v>
      </c>
      <c r="F30" s="88"/>
      <c r="G30" s="88"/>
      <c r="H30" s="88"/>
      <c r="I30" s="85">
        <f t="shared" si="4"/>
        <v>23.01</v>
      </c>
      <c r="J30" s="94">
        <v>23.01</v>
      </c>
      <c r="K30" s="88"/>
      <c r="L30" s="88"/>
      <c r="M30" s="88"/>
      <c r="N30" s="102"/>
      <c r="O30" s="89">
        <f t="shared" si="5"/>
        <v>23010</v>
      </c>
      <c r="P30" s="84"/>
    </row>
    <row r="31" ht="21" customHeight="1" spans="1:16">
      <c r="A31" s="86" t="s">
        <v>38</v>
      </c>
      <c r="B31" s="87" t="s">
        <v>41</v>
      </c>
      <c r="C31" s="86">
        <v>53.55</v>
      </c>
      <c r="D31" s="85">
        <f t="shared" si="3"/>
        <v>53.37</v>
      </c>
      <c r="E31" s="94">
        <v>53.37</v>
      </c>
      <c r="F31" s="88"/>
      <c r="G31" s="88"/>
      <c r="H31" s="88"/>
      <c r="I31" s="85">
        <f t="shared" si="4"/>
        <v>53.37</v>
      </c>
      <c r="J31" s="94">
        <v>53.37</v>
      </c>
      <c r="K31" s="88"/>
      <c r="L31" s="88"/>
      <c r="M31" s="88"/>
      <c r="N31" s="102"/>
      <c r="O31" s="89">
        <f t="shared" si="5"/>
        <v>53370</v>
      </c>
      <c r="P31" s="84"/>
    </row>
    <row r="32" ht="21" customHeight="1" spans="1:16">
      <c r="A32" s="86" t="s">
        <v>38</v>
      </c>
      <c r="B32" s="84" t="s">
        <v>20</v>
      </c>
      <c r="C32" s="93">
        <v>20</v>
      </c>
      <c r="D32" s="85">
        <f t="shared" si="3"/>
        <v>20</v>
      </c>
      <c r="E32" s="88"/>
      <c r="F32" s="88"/>
      <c r="G32" s="88">
        <v>20</v>
      </c>
      <c r="H32" s="86">
        <f>G32*33</f>
        <v>660</v>
      </c>
      <c r="I32" s="85">
        <f t="shared" si="4"/>
        <v>20</v>
      </c>
      <c r="J32" s="99"/>
      <c r="K32" s="88"/>
      <c r="L32" s="88">
        <v>20</v>
      </c>
      <c r="M32" s="86">
        <f>L32*33</f>
        <v>660</v>
      </c>
      <c r="N32" s="102"/>
      <c r="O32" s="89">
        <f t="shared" si="5"/>
        <v>1485</v>
      </c>
      <c r="P32" s="84" t="s">
        <v>13</v>
      </c>
    </row>
    <row r="33" ht="21" customHeight="1" spans="1:16">
      <c r="A33" s="86" t="s">
        <v>42</v>
      </c>
      <c r="B33" s="95"/>
      <c r="C33" s="93">
        <f t="shared" ref="C33:H33" si="14">C34+C35</f>
        <v>2188.13</v>
      </c>
      <c r="D33" s="85">
        <f t="shared" si="3"/>
        <v>2187.81</v>
      </c>
      <c r="E33" s="93">
        <f t="shared" si="14"/>
        <v>888.57</v>
      </c>
      <c r="F33" s="93">
        <f t="shared" si="14"/>
        <v>1299.24</v>
      </c>
      <c r="G33" s="93">
        <f t="shared" si="14"/>
        <v>0</v>
      </c>
      <c r="H33" s="93">
        <f t="shared" si="14"/>
        <v>0</v>
      </c>
      <c r="I33" s="85">
        <f t="shared" si="4"/>
        <v>2187.81</v>
      </c>
      <c r="J33" s="93">
        <f t="shared" ref="J33:M33" si="15">J34+J35</f>
        <v>888.57</v>
      </c>
      <c r="K33" s="93">
        <f t="shared" si="15"/>
        <v>1299.24</v>
      </c>
      <c r="L33" s="93">
        <f t="shared" si="15"/>
        <v>0</v>
      </c>
      <c r="M33" s="93">
        <f t="shared" si="15"/>
        <v>0</v>
      </c>
      <c r="N33" s="102"/>
      <c r="O33" s="93">
        <f>O34+O35</f>
        <v>1538190</v>
      </c>
      <c r="P33" s="84"/>
    </row>
    <row r="34" ht="21" customHeight="1" spans="1:16">
      <c r="A34" s="86" t="s">
        <v>42</v>
      </c>
      <c r="B34" s="87" t="s">
        <v>43</v>
      </c>
      <c r="C34" s="96">
        <v>1939.73</v>
      </c>
      <c r="D34" s="85">
        <f t="shared" si="3"/>
        <v>1940.63</v>
      </c>
      <c r="E34" s="88">
        <v>641.39</v>
      </c>
      <c r="F34" s="88">
        <v>1299.24</v>
      </c>
      <c r="G34" s="88"/>
      <c r="H34" s="88"/>
      <c r="I34" s="85">
        <f t="shared" si="4"/>
        <v>1940.63</v>
      </c>
      <c r="J34" s="88">
        <v>641.39</v>
      </c>
      <c r="K34" s="88">
        <v>1299.24</v>
      </c>
      <c r="L34" s="88"/>
      <c r="M34" s="88"/>
      <c r="N34" s="102"/>
      <c r="O34" s="89">
        <f t="shared" si="5"/>
        <v>1291010</v>
      </c>
      <c r="P34" s="84"/>
    </row>
    <row r="35" ht="21" customHeight="1" spans="1:16">
      <c r="A35" s="86" t="s">
        <v>42</v>
      </c>
      <c r="B35" s="87" t="s">
        <v>44</v>
      </c>
      <c r="C35" s="96">
        <v>248.4</v>
      </c>
      <c r="D35" s="85">
        <f t="shared" si="3"/>
        <v>247.18</v>
      </c>
      <c r="E35" s="94">
        <v>247.18</v>
      </c>
      <c r="F35" s="88"/>
      <c r="G35" s="88"/>
      <c r="H35" s="88"/>
      <c r="I35" s="85">
        <f t="shared" si="4"/>
        <v>247.18</v>
      </c>
      <c r="J35" s="94">
        <v>247.18</v>
      </c>
      <c r="K35" s="88"/>
      <c r="L35" s="88"/>
      <c r="M35" s="88"/>
      <c r="N35" s="102"/>
      <c r="O35" s="89">
        <f t="shared" si="5"/>
        <v>247180</v>
      </c>
      <c r="P35" s="84"/>
    </row>
    <row r="36" ht="21" customHeight="1" spans="1:16">
      <c r="A36" s="86" t="s">
        <v>45</v>
      </c>
      <c r="B36" s="86"/>
      <c r="C36" s="93">
        <f t="shared" ref="C36:H36" si="16">C37+C38</f>
        <v>435.89</v>
      </c>
      <c r="D36" s="85">
        <f t="shared" si="3"/>
        <v>435.88</v>
      </c>
      <c r="E36" s="93">
        <f t="shared" si="16"/>
        <v>43.9</v>
      </c>
      <c r="F36" s="93">
        <f t="shared" si="16"/>
        <v>391.98</v>
      </c>
      <c r="G36" s="93">
        <f t="shared" si="16"/>
        <v>0</v>
      </c>
      <c r="H36" s="93">
        <f t="shared" si="16"/>
        <v>0</v>
      </c>
      <c r="I36" s="85">
        <f t="shared" si="4"/>
        <v>435.88</v>
      </c>
      <c r="J36" s="93">
        <f t="shared" ref="J36:M36" si="17">J37+J38</f>
        <v>43.9</v>
      </c>
      <c r="K36" s="93">
        <f t="shared" si="17"/>
        <v>391.98</v>
      </c>
      <c r="L36" s="93">
        <f t="shared" si="17"/>
        <v>0</v>
      </c>
      <c r="M36" s="93">
        <f t="shared" si="17"/>
        <v>0</v>
      </c>
      <c r="N36" s="102"/>
      <c r="O36" s="93">
        <f>O37+O38</f>
        <v>239890</v>
      </c>
      <c r="P36" s="84"/>
    </row>
    <row r="37" ht="21" customHeight="1" spans="1:16">
      <c r="A37" s="86" t="s">
        <v>45</v>
      </c>
      <c r="B37" s="86" t="s">
        <v>46</v>
      </c>
      <c r="C37" s="93">
        <v>43.95</v>
      </c>
      <c r="D37" s="85">
        <f t="shared" si="3"/>
        <v>43.9</v>
      </c>
      <c r="E37" s="88">
        <v>43.9</v>
      </c>
      <c r="F37" s="97"/>
      <c r="G37" s="88"/>
      <c r="H37" s="88"/>
      <c r="I37" s="85">
        <f t="shared" si="4"/>
        <v>43.9</v>
      </c>
      <c r="J37" s="99">
        <v>43.9</v>
      </c>
      <c r="K37" s="88"/>
      <c r="L37" s="88"/>
      <c r="M37" s="88"/>
      <c r="N37" s="102"/>
      <c r="O37" s="89">
        <f t="shared" si="5"/>
        <v>43900</v>
      </c>
      <c r="P37" s="84"/>
    </row>
    <row r="38" ht="21" customHeight="1" spans="1:16">
      <c r="A38" s="86" t="s">
        <v>45</v>
      </c>
      <c r="B38" s="90" t="s">
        <v>47</v>
      </c>
      <c r="C38" s="93">
        <v>391.94</v>
      </c>
      <c r="D38" s="85">
        <f t="shared" si="3"/>
        <v>391.98</v>
      </c>
      <c r="E38" s="88"/>
      <c r="F38" s="88">
        <v>391.98</v>
      </c>
      <c r="G38" s="88"/>
      <c r="H38" s="88"/>
      <c r="I38" s="85">
        <f t="shared" si="4"/>
        <v>391.98</v>
      </c>
      <c r="J38" s="99"/>
      <c r="K38" s="88">
        <v>391.98</v>
      </c>
      <c r="L38" s="88"/>
      <c r="M38" s="88"/>
      <c r="N38" s="102"/>
      <c r="O38" s="89">
        <f t="shared" si="5"/>
        <v>195990</v>
      </c>
      <c r="P38" s="84"/>
    </row>
    <row r="39" ht="21" customHeight="1" spans="1:16">
      <c r="A39" s="86" t="s">
        <v>48</v>
      </c>
      <c r="B39" s="95"/>
      <c r="C39" s="93">
        <f t="shared" ref="C39:H39" si="18">C40+C41+C42</f>
        <v>74.95</v>
      </c>
      <c r="D39" s="85">
        <f t="shared" si="3"/>
        <v>74.89</v>
      </c>
      <c r="E39" s="93">
        <f t="shared" si="18"/>
        <v>40.29</v>
      </c>
      <c r="F39" s="93">
        <f t="shared" si="18"/>
        <v>0</v>
      </c>
      <c r="G39" s="93">
        <f t="shared" si="18"/>
        <v>34.6</v>
      </c>
      <c r="H39" s="93">
        <f t="shared" si="18"/>
        <v>1142</v>
      </c>
      <c r="I39" s="85">
        <f t="shared" si="4"/>
        <v>74.89</v>
      </c>
      <c r="J39" s="93">
        <f t="shared" ref="J39:M39" si="19">J40+J41+J42</f>
        <v>40.29</v>
      </c>
      <c r="K39" s="93">
        <f t="shared" si="19"/>
        <v>0</v>
      </c>
      <c r="L39" s="93">
        <f t="shared" si="19"/>
        <v>34.6</v>
      </c>
      <c r="M39" s="93">
        <f t="shared" si="19"/>
        <v>1142</v>
      </c>
      <c r="N39" s="102"/>
      <c r="O39" s="93">
        <f>O40+O41+O42</f>
        <v>42859.5</v>
      </c>
      <c r="P39" s="84"/>
    </row>
    <row r="40" ht="21" customHeight="1" spans="1:16">
      <c r="A40" s="86" t="s">
        <v>48</v>
      </c>
      <c r="B40" s="87" t="s">
        <v>49</v>
      </c>
      <c r="C40" s="96">
        <v>21</v>
      </c>
      <c r="D40" s="85">
        <f t="shared" ref="D40:D74" si="20">E40+F40+G40</f>
        <v>21.01</v>
      </c>
      <c r="E40" s="94">
        <v>21.01</v>
      </c>
      <c r="F40" s="88"/>
      <c r="G40" s="88"/>
      <c r="H40" s="88"/>
      <c r="I40" s="85">
        <f t="shared" ref="I40:I74" si="21">J40+K40+L40</f>
        <v>21.01</v>
      </c>
      <c r="J40" s="94">
        <v>21.01</v>
      </c>
      <c r="K40" s="88"/>
      <c r="L40" s="88"/>
      <c r="M40" s="88"/>
      <c r="N40" s="102"/>
      <c r="O40" s="89">
        <f t="shared" si="5"/>
        <v>21010</v>
      </c>
      <c r="P40" s="84"/>
    </row>
    <row r="41" ht="21" customHeight="1" spans="1:16">
      <c r="A41" s="86" t="s">
        <v>48</v>
      </c>
      <c r="B41" s="87" t="s">
        <v>50</v>
      </c>
      <c r="C41" s="87">
        <v>19.35</v>
      </c>
      <c r="D41" s="85">
        <f t="shared" si="20"/>
        <v>19.28</v>
      </c>
      <c r="E41" s="93">
        <v>19.28</v>
      </c>
      <c r="F41" s="88"/>
      <c r="G41" s="88"/>
      <c r="H41" s="88"/>
      <c r="I41" s="85">
        <f t="shared" si="21"/>
        <v>19.28</v>
      </c>
      <c r="J41" s="99">
        <v>19.28</v>
      </c>
      <c r="K41" s="88"/>
      <c r="L41" s="88"/>
      <c r="M41" s="88"/>
      <c r="N41" s="103"/>
      <c r="O41" s="89">
        <f t="shared" ref="O41:O74" si="22">J41*1000+K41*500+M41*2.25</f>
        <v>19280</v>
      </c>
      <c r="P41" s="84"/>
    </row>
    <row r="42" ht="21" customHeight="1" spans="1:16">
      <c r="A42" s="86" t="s">
        <v>48</v>
      </c>
      <c r="B42" s="84" t="s">
        <v>20</v>
      </c>
      <c r="C42" s="88">
        <v>34.6</v>
      </c>
      <c r="D42" s="85">
        <f t="shared" si="20"/>
        <v>34.6</v>
      </c>
      <c r="E42" s="93"/>
      <c r="F42" s="88"/>
      <c r="G42" s="88">
        <v>34.6</v>
      </c>
      <c r="H42" s="86">
        <v>1142</v>
      </c>
      <c r="I42" s="85">
        <f t="shared" si="21"/>
        <v>34.6</v>
      </c>
      <c r="J42" s="99"/>
      <c r="K42" s="88"/>
      <c r="L42" s="88">
        <v>34.6</v>
      </c>
      <c r="M42" s="86">
        <v>1142</v>
      </c>
      <c r="N42" s="101" t="s">
        <v>17</v>
      </c>
      <c r="O42" s="89">
        <f t="shared" si="22"/>
        <v>2569.5</v>
      </c>
      <c r="P42" s="84" t="s">
        <v>13</v>
      </c>
    </row>
    <row r="43" ht="21" customHeight="1" spans="1:16">
      <c r="A43" s="86" t="s">
        <v>51</v>
      </c>
      <c r="B43" s="95"/>
      <c r="C43" s="93">
        <f t="shared" ref="C43:H43" si="23">C44</f>
        <v>52.5</v>
      </c>
      <c r="D43" s="85">
        <f t="shared" si="20"/>
        <v>52.49</v>
      </c>
      <c r="E43" s="93">
        <f t="shared" si="23"/>
        <v>52.49</v>
      </c>
      <c r="F43" s="93">
        <f t="shared" si="23"/>
        <v>0</v>
      </c>
      <c r="G43" s="93">
        <f t="shared" si="23"/>
        <v>0</v>
      </c>
      <c r="H43" s="93">
        <f t="shared" si="23"/>
        <v>0</v>
      </c>
      <c r="I43" s="85">
        <f t="shared" si="21"/>
        <v>52.49</v>
      </c>
      <c r="J43" s="93">
        <f t="shared" ref="J43:M43" si="24">J44</f>
        <v>52.49</v>
      </c>
      <c r="K43" s="93">
        <f t="shared" si="24"/>
        <v>0</v>
      </c>
      <c r="L43" s="93">
        <f t="shared" si="24"/>
        <v>0</v>
      </c>
      <c r="M43" s="93">
        <f t="shared" si="24"/>
        <v>0</v>
      </c>
      <c r="N43" s="102"/>
      <c r="O43" s="93">
        <f>O44</f>
        <v>52490</v>
      </c>
      <c r="P43" s="84"/>
    </row>
    <row r="44" ht="21" customHeight="1" spans="1:16">
      <c r="A44" s="86" t="s">
        <v>51</v>
      </c>
      <c r="B44" s="87" t="s">
        <v>52</v>
      </c>
      <c r="C44" s="97">
        <v>52.5</v>
      </c>
      <c r="D44" s="85">
        <f t="shared" si="20"/>
        <v>52.49</v>
      </c>
      <c r="E44" s="93">
        <v>52.49</v>
      </c>
      <c r="F44" s="88"/>
      <c r="G44" s="88"/>
      <c r="H44" s="88"/>
      <c r="I44" s="85">
        <f t="shared" si="21"/>
        <v>52.49</v>
      </c>
      <c r="J44" s="93">
        <v>52.49</v>
      </c>
      <c r="K44" s="88"/>
      <c r="L44" s="88"/>
      <c r="M44" s="88"/>
      <c r="N44" s="102"/>
      <c r="O44" s="89">
        <f t="shared" si="22"/>
        <v>52490</v>
      </c>
      <c r="P44" s="84"/>
    </row>
    <row r="45" ht="21" customHeight="1" spans="1:16">
      <c r="A45" s="86" t="s">
        <v>53</v>
      </c>
      <c r="B45" s="95"/>
      <c r="C45" s="93">
        <f t="shared" ref="C45:H45" si="25">C46+C47+C48</f>
        <v>755.5</v>
      </c>
      <c r="D45" s="85">
        <f t="shared" si="20"/>
        <v>755.41</v>
      </c>
      <c r="E45" s="93">
        <f t="shared" si="25"/>
        <v>199.56</v>
      </c>
      <c r="F45" s="93">
        <f t="shared" si="25"/>
        <v>555.85</v>
      </c>
      <c r="G45" s="93">
        <f t="shared" si="25"/>
        <v>0</v>
      </c>
      <c r="H45" s="93">
        <f t="shared" si="25"/>
        <v>0</v>
      </c>
      <c r="I45" s="85">
        <f t="shared" si="21"/>
        <v>755.41</v>
      </c>
      <c r="J45" s="93">
        <f t="shared" ref="J45:M45" si="26">J46+J47+J48</f>
        <v>199.56</v>
      </c>
      <c r="K45" s="93">
        <f t="shared" si="26"/>
        <v>555.85</v>
      </c>
      <c r="L45" s="93">
        <f t="shared" si="26"/>
        <v>0</v>
      </c>
      <c r="M45" s="93">
        <f t="shared" si="26"/>
        <v>0</v>
      </c>
      <c r="N45" s="102"/>
      <c r="O45" s="93">
        <f>O46+O47+O48</f>
        <v>477485</v>
      </c>
      <c r="P45" s="84"/>
    </row>
    <row r="46" ht="21" customHeight="1" spans="1:16">
      <c r="A46" s="86" t="s">
        <v>53</v>
      </c>
      <c r="B46" s="87" t="s">
        <v>54</v>
      </c>
      <c r="C46" s="97">
        <v>147.15</v>
      </c>
      <c r="D46" s="85">
        <f t="shared" si="20"/>
        <v>147.2</v>
      </c>
      <c r="E46" s="93">
        <v>147.2</v>
      </c>
      <c r="F46" s="88"/>
      <c r="G46" s="88"/>
      <c r="H46" s="88"/>
      <c r="I46" s="85">
        <f t="shared" si="21"/>
        <v>147.2</v>
      </c>
      <c r="J46" s="99">
        <v>147.2</v>
      </c>
      <c r="K46" s="88"/>
      <c r="L46" s="88"/>
      <c r="M46" s="88"/>
      <c r="N46" s="102"/>
      <c r="O46" s="89">
        <f t="shared" si="22"/>
        <v>147200</v>
      </c>
      <c r="P46" s="84"/>
    </row>
    <row r="47" ht="21" customHeight="1" spans="1:16">
      <c r="A47" s="86" t="s">
        <v>53</v>
      </c>
      <c r="B47" s="87" t="s">
        <v>55</v>
      </c>
      <c r="C47" s="97">
        <v>52.5</v>
      </c>
      <c r="D47" s="85">
        <f t="shared" si="20"/>
        <v>52.36</v>
      </c>
      <c r="E47" s="93">
        <v>52.36</v>
      </c>
      <c r="F47" s="88"/>
      <c r="G47" s="88"/>
      <c r="H47" s="88"/>
      <c r="I47" s="85">
        <f t="shared" si="21"/>
        <v>52.36</v>
      </c>
      <c r="J47" s="93">
        <v>52.36</v>
      </c>
      <c r="K47" s="88"/>
      <c r="L47" s="88"/>
      <c r="M47" s="88"/>
      <c r="N47" s="102"/>
      <c r="O47" s="89">
        <f t="shared" si="22"/>
        <v>52360</v>
      </c>
      <c r="P47" s="84"/>
    </row>
    <row r="48" ht="21" customHeight="1" spans="1:16">
      <c r="A48" s="86" t="s">
        <v>53</v>
      </c>
      <c r="B48" s="87" t="s">
        <v>43</v>
      </c>
      <c r="C48" s="93">
        <v>555.85</v>
      </c>
      <c r="D48" s="85">
        <f t="shared" si="20"/>
        <v>555.85</v>
      </c>
      <c r="E48" s="93"/>
      <c r="F48" s="93">
        <v>555.85</v>
      </c>
      <c r="G48" s="88"/>
      <c r="H48" s="88"/>
      <c r="I48" s="85">
        <f t="shared" si="21"/>
        <v>555.85</v>
      </c>
      <c r="J48" s="99"/>
      <c r="K48" s="93">
        <v>555.85</v>
      </c>
      <c r="L48" s="88"/>
      <c r="M48" s="88"/>
      <c r="N48" s="102"/>
      <c r="O48" s="89">
        <f t="shared" si="22"/>
        <v>277925</v>
      </c>
      <c r="P48" s="84"/>
    </row>
    <row r="49" ht="21" customHeight="1" spans="1:16">
      <c r="A49" s="98" t="s">
        <v>56</v>
      </c>
      <c r="B49" s="95"/>
      <c r="C49" s="93">
        <f t="shared" ref="C49:H49" si="27">C50+C51</f>
        <v>2009.43</v>
      </c>
      <c r="D49" s="85">
        <f t="shared" si="20"/>
        <v>2007.92</v>
      </c>
      <c r="E49" s="93">
        <f t="shared" si="27"/>
        <v>0</v>
      </c>
      <c r="F49" s="93">
        <f t="shared" si="27"/>
        <v>1099.72</v>
      </c>
      <c r="G49" s="93">
        <f t="shared" si="27"/>
        <v>908.2</v>
      </c>
      <c r="H49" s="93">
        <f t="shared" si="27"/>
        <v>29971</v>
      </c>
      <c r="I49" s="85">
        <f t="shared" si="21"/>
        <v>2007.92</v>
      </c>
      <c r="J49" s="93">
        <f t="shared" ref="J49:M49" si="28">J50+J51</f>
        <v>0</v>
      </c>
      <c r="K49" s="93">
        <f t="shared" si="28"/>
        <v>1099.72</v>
      </c>
      <c r="L49" s="93">
        <f t="shared" si="28"/>
        <v>908.2</v>
      </c>
      <c r="M49" s="93">
        <f t="shared" si="28"/>
        <v>29971</v>
      </c>
      <c r="N49" s="102"/>
      <c r="O49" s="93">
        <f>O50+O51</f>
        <v>617294.75</v>
      </c>
      <c r="P49" s="84"/>
    </row>
    <row r="50" ht="21" customHeight="1" spans="1:16">
      <c r="A50" s="98" t="s">
        <v>56</v>
      </c>
      <c r="B50" s="90" t="s">
        <v>57</v>
      </c>
      <c r="C50" s="97">
        <v>1101.23</v>
      </c>
      <c r="D50" s="85">
        <f t="shared" si="20"/>
        <v>1099.72</v>
      </c>
      <c r="E50" s="93"/>
      <c r="F50" s="88">
        <v>1099.72</v>
      </c>
      <c r="G50" s="88"/>
      <c r="H50" s="88"/>
      <c r="I50" s="85">
        <f t="shared" si="21"/>
        <v>1099.72</v>
      </c>
      <c r="J50" s="99"/>
      <c r="K50" s="88">
        <v>1099.72</v>
      </c>
      <c r="L50" s="88"/>
      <c r="M50" s="88"/>
      <c r="N50" s="102"/>
      <c r="O50" s="89">
        <f t="shared" si="22"/>
        <v>549860</v>
      </c>
      <c r="P50" s="84"/>
    </row>
    <row r="51" ht="21" customHeight="1" spans="1:16">
      <c r="A51" s="98" t="s">
        <v>56</v>
      </c>
      <c r="B51" s="84" t="s">
        <v>20</v>
      </c>
      <c r="C51" s="86">
        <v>908.2</v>
      </c>
      <c r="D51" s="85">
        <f t="shared" si="20"/>
        <v>908.2</v>
      </c>
      <c r="E51" s="93"/>
      <c r="F51" s="88"/>
      <c r="G51" s="86">
        <v>908.2</v>
      </c>
      <c r="H51" s="86">
        <v>29971</v>
      </c>
      <c r="I51" s="85">
        <f t="shared" si="21"/>
        <v>908.2</v>
      </c>
      <c r="J51" s="99"/>
      <c r="K51" s="88"/>
      <c r="L51" s="86">
        <v>908.2</v>
      </c>
      <c r="M51" s="86">
        <v>29971</v>
      </c>
      <c r="N51" s="102"/>
      <c r="O51" s="89">
        <f t="shared" si="22"/>
        <v>67434.75</v>
      </c>
      <c r="P51" s="84" t="s">
        <v>13</v>
      </c>
    </row>
    <row r="52" ht="21" customHeight="1" spans="1:16">
      <c r="A52" s="86" t="s">
        <v>58</v>
      </c>
      <c r="B52" s="95"/>
      <c r="C52" s="93">
        <f t="shared" ref="C52:H52" si="29">C53+C54+C55</f>
        <v>1638.86</v>
      </c>
      <c r="D52" s="85">
        <f t="shared" si="20"/>
        <v>1638.87</v>
      </c>
      <c r="E52" s="93">
        <f t="shared" si="29"/>
        <v>0</v>
      </c>
      <c r="F52" s="93">
        <f t="shared" si="29"/>
        <v>1208.87</v>
      </c>
      <c r="G52" s="93">
        <f t="shared" si="29"/>
        <v>430</v>
      </c>
      <c r="H52" s="93">
        <f t="shared" si="29"/>
        <v>14190</v>
      </c>
      <c r="I52" s="85">
        <f t="shared" si="21"/>
        <v>1638.87</v>
      </c>
      <c r="J52" s="93">
        <f t="shared" ref="J52:M52" si="30">J53+J54+J55</f>
        <v>0</v>
      </c>
      <c r="K52" s="93">
        <f t="shared" si="30"/>
        <v>1208.87</v>
      </c>
      <c r="L52" s="93">
        <f t="shared" si="30"/>
        <v>430</v>
      </c>
      <c r="M52" s="93">
        <f t="shared" si="30"/>
        <v>14190</v>
      </c>
      <c r="N52" s="102"/>
      <c r="O52" s="93">
        <f>O53+O54+O55</f>
        <v>636362.5</v>
      </c>
      <c r="P52" s="84"/>
    </row>
    <row r="53" ht="21" customHeight="1" spans="1:16">
      <c r="A53" s="86" t="s">
        <v>58</v>
      </c>
      <c r="B53" s="90" t="s">
        <v>59</v>
      </c>
      <c r="C53" s="95">
        <v>591.15</v>
      </c>
      <c r="D53" s="85">
        <f t="shared" si="20"/>
        <v>591.14</v>
      </c>
      <c r="E53" s="99"/>
      <c r="F53" s="84">
        <v>591.14</v>
      </c>
      <c r="G53" s="84"/>
      <c r="H53" s="84"/>
      <c r="I53" s="85">
        <f t="shared" si="21"/>
        <v>591.14</v>
      </c>
      <c r="J53" s="99"/>
      <c r="K53" s="84">
        <v>591.14</v>
      </c>
      <c r="L53" s="84"/>
      <c r="M53" s="84"/>
      <c r="N53" s="102"/>
      <c r="O53" s="89">
        <f t="shared" si="22"/>
        <v>295570</v>
      </c>
      <c r="P53" s="84"/>
    </row>
    <row r="54" ht="21" customHeight="1" spans="1:16">
      <c r="A54" s="86" t="s">
        <v>58</v>
      </c>
      <c r="B54" s="90" t="s">
        <v>60</v>
      </c>
      <c r="C54" s="99">
        <v>617.71</v>
      </c>
      <c r="D54" s="85">
        <f t="shared" si="20"/>
        <v>617.73</v>
      </c>
      <c r="E54" s="99"/>
      <c r="F54" s="84">
        <v>617.73</v>
      </c>
      <c r="G54" s="84"/>
      <c r="H54" s="84"/>
      <c r="I54" s="85">
        <f t="shared" si="21"/>
        <v>617.73</v>
      </c>
      <c r="J54" s="99"/>
      <c r="K54" s="84">
        <v>617.73</v>
      </c>
      <c r="L54" s="84"/>
      <c r="M54" s="84"/>
      <c r="N54" s="102"/>
      <c r="O54" s="89">
        <f t="shared" si="22"/>
        <v>308865</v>
      </c>
      <c r="P54" s="84"/>
    </row>
    <row r="55" ht="21" customHeight="1" spans="1:16">
      <c r="A55" s="86" t="s">
        <v>58</v>
      </c>
      <c r="B55" s="84" t="s">
        <v>20</v>
      </c>
      <c r="C55" s="99">
        <v>430</v>
      </c>
      <c r="D55" s="85">
        <f t="shared" si="20"/>
        <v>430</v>
      </c>
      <c r="E55" s="99"/>
      <c r="F55" s="84"/>
      <c r="G55" s="86">
        <v>430</v>
      </c>
      <c r="H55" s="86">
        <f>G55*33</f>
        <v>14190</v>
      </c>
      <c r="I55" s="85">
        <f t="shared" si="21"/>
        <v>430</v>
      </c>
      <c r="J55" s="99"/>
      <c r="K55" s="84"/>
      <c r="L55" s="86">
        <v>430</v>
      </c>
      <c r="M55" s="86">
        <f>L55*33</f>
        <v>14190</v>
      </c>
      <c r="N55" s="102"/>
      <c r="O55" s="89">
        <f t="shared" si="22"/>
        <v>31927.5</v>
      </c>
      <c r="P55" s="84" t="s">
        <v>13</v>
      </c>
    </row>
    <row r="56" ht="21" customHeight="1" spans="1:16">
      <c r="A56" s="86" t="s">
        <v>61</v>
      </c>
      <c r="B56" s="86"/>
      <c r="C56" s="87">
        <f t="shared" ref="C56:H56" si="31">C57+C58+C59+C60</f>
        <v>1974.52</v>
      </c>
      <c r="D56" s="85">
        <f t="shared" si="20"/>
        <v>1974.85</v>
      </c>
      <c r="E56" s="87">
        <f t="shared" si="31"/>
        <v>27.17</v>
      </c>
      <c r="F56" s="87">
        <f t="shared" si="31"/>
        <v>1016.12</v>
      </c>
      <c r="G56" s="87">
        <f t="shared" si="31"/>
        <v>931.56</v>
      </c>
      <c r="H56" s="87">
        <f t="shared" si="31"/>
        <v>30742</v>
      </c>
      <c r="I56" s="85">
        <f t="shared" si="21"/>
        <v>1974.85</v>
      </c>
      <c r="J56" s="87">
        <f t="shared" ref="J56:M56" si="32">J57+J58+J59+J60</f>
        <v>27.17</v>
      </c>
      <c r="K56" s="87">
        <f t="shared" si="32"/>
        <v>1016.12</v>
      </c>
      <c r="L56" s="87">
        <f t="shared" si="32"/>
        <v>931.56</v>
      </c>
      <c r="M56" s="87">
        <f t="shared" si="32"/>
        <v>30742</v>
      </c>
      <c r="N56" s="102"/>
      <c r="O56" s="87">
        <f>O57+O58+O59+O60</f>
        <v>604399.5</v>
      </c>
      <c r="P56" s="84"/>
    </row>
    <row r="57" ht="21" customHeight="1" spans="1:16">
      <c r="A57" s="86" t="s">
        <v>61</v>
      </c>
      <c r="B57" s="87" t="s">
        <v>62</v>
      </c>
      <c r="C57" s="87">
        <v>26.85</v>
      </c>
      <c r="D57" s="85">
        <f t="shared" si="20"/>
        <v>27.17</v>
      </c>
      <c r="E57" s="99">
        <v>27.17</v>
      </c>
      <c r="F57" s="84"/>
      <c r="G57" s="84"/>
      <c r="H57" s="84"/>
      <c r="I57" s="85">
        <f t="shared" si="21"/>
        <v>27.17</v>
      </c>
      <c r="J57" s="99">
        <v>27.17</v>
      </c>
      <c r="K57" s="99"/>
      <c r="L57" s="84"/>
      <c r="M57" s="84"/>
      <c r="N57" s="102"/>
      <c r="O57" s="89">
        <f t="shared" si="22"/>
        <v>27170</v>
      </c>
      <c r="P57" s="84"/>
    </row>
    <row r="58" ht="21" customHeight="1" spans="1:16">
      <c r="A58" s="86" t="s">
        <v>61</v>
      </c>
      <c r="B58" s="90" t="s">
        <v>63</v>
      </c>
      <c r="C58" s="99">
        <v>863.43</v>
      </c>
      <c r="D58" s="85">
        <f t="shared" si="20"/>
        <v>863.44</v>
      </c>
      <c r="E58" s="99"/>
      <c r="F58" s="84">
        <v>863.44</v>
      </c>
      <c r="G58" s="84"/>
      <c r="H58" s="84"/>
      <c r="I58" s="85">
        <f t="shared" si="21"/>
        <v>863.44</v>
      </c>
      <c r="J58" s="99"/>
      <c r="K58" s="84">
        <v>863.44</v>
      </c>
      <c r="L58" s="84"/>
      <c r="M58" s="84"/>
      <c r="N58" s="102"/>
      <c r="O58" s="89">
        <f t="shared" si="22"/>
        <v>431720</v>
      </c>
      <c r="P58" s="84"/>
    </row>
    <row r="59" ht="21" customHeight="1" spans="1:16">
      <c r="A59" s="86" t="s">
        <v>61</v>
      </c>
      <c r="B59" s="90" t="s">
        <v>33</v>
      </c>
      <c r="C59" s="100">
        <v>152.68</v>
      </c>
      <c r="D59" s="85">
        <f t="shared" si="20"/>
        <v>152.68</v>
      </c>
      <c r="E59" s="100"/>
      <c r="F59" s="100">
        <v>152.68</v>
      </c>
      <c r="G59" s="84"/>
      <c r="H59" s="84"/>
      <c r="I59" s="85">
        <f t="shared" si="21"/>
        <v>152.68</v>
      </c>
      <c r="J59" s="100"/>
      <c r="K59" s="100">
        <v>152.68</v>
      </c>
      <c r="L59" s="84"/>
      <c r="M59" s="84"/>
      <c r="N59" s="103"/>
      <c r="O59" s="89">
        <f t="shared" si="22"/>
        <v>76340</v>
      </c>
      <c r="P59" s="84"/>
    </row>
    <row r="60" ht="21" customHeight="1" spans="1:16">
      <c r="A60" s="86" t="s">
        <v>61</v>
      </c>
      <c r="B60" s="84" t="s">
        <v>20</v>
      </c>
      <c r="C60" s="86">
        <v>931.56</v>
      </c>
      <c r="D60" s="85">
        <f t="shared" si="20"/>
        <v>931.56</v>
      </c>
      <c r="E60" s="100"/>
      <c r="F60" s="84"/>
      <c r="G60" s="86">
        <v>931.56</v>
      </c>
      <c r="H60" s="86">
        <v>30742</v>
      </c>
      <c r="I60" s="85">
        <f t="shared" si="21"/>
        <v>931.56</v>
      </c>
      <c r="J60" s="100"/>
      <c r="K60" s="84"/>
      <c r="L60" s="86">
        <v>931.56</v>
      </c>
      <c r="M60" s="86">
        <v>30742</v>
      </c>
      <c r="N60" s="104" t="s">
        <v>17</v>
      </c>
      <c r="O60" s="89">
        <f t="shared" si="22"/>
        <v>69169.5</v>
      </c>
      <c r="P60" s="84" t="s">
        <v>13</v>
      </c>
    </row>
    <row r="61" ht="21" customHeight="1" spans="1:16">
      <c r="A61" s="86" t="s">
        <v>64</v>
      </c>
      <c r="B61" s="86"/>
      <c r="C61" s="87">
        <f t="shared" ref="C61:H61" si="33">C62+C63+C64</f>
        <v>240.75</v>
      </c>
      <c r="D61" s="85">
        <f t="shared" si="20"/>
        <v>240.77</v>
      </c>
      <c r="E61" s="87">
        <f t="shared" si="33"/>
        <v>41.57</v>
      </c>
      <c r="F61" s="87">
        <f t="shared" si="33"/>
        <v>0</v>
      </c>
      <c r="G61" s="87">
        <f t="shared" si="33"/>
        <v>199.2</v>
      </c>
      <c r="H61" s="87">
        <f t="shared" si="33"/>
        <v>6574</v>
      </c>
      <c r="I61" s="85">
        <f t="shared" si="21"/>
        <v>240.77</v>
      </c>
      <c r="J61" s="87">
        <f t="shared" ref="J61:M61" si="34">J62+J63+J64</f>
        <v>41.57</v>
      </c>
      <c r="K61" s="87">
        <f t="shared" si="34"/>
        <v>0</v>
      </c>
      <c r="L61" s="87">
        <f t="shared" si="34"/>
        <v>199.2</v>
      </c>
      <c r="M61" s="87">
        <f t="shared" si="34"/>
        <v>6574</v>
      </c>
      <c r="N61" s="104"/>
      <c r="O61" s="87">
        <f>O62+O63+O64</f>
        <v>56361.5</v>
      </c>
      <c r="P61" s="84"/>
    </row>
    <row r="62" ht="21" customHeight="1" spans="1:16">
      <c r="A62" s="86" t="s">
        <v>64</v>
      </c>
      <c r="B62" s="87" t="s">
        <v>65</v>
      </c>
      <c r="C62" s="84">
        <v>23.25</v>
      </c>
      <c r="D62" s="85">
        <f t="shared" si="20"/>
        <v>23.2</v>
      </c>
      <c r="E62" s="100">
        <v>23.2</v>
      </c>
      <c r="F62" s="84"/>
      <c r="G62" s="84"/>
      <c r="H62" s="84"/>
      <c r="I62" s="85">
        <f t="shared" si="21"/>
        <v>23.2</v>
      </c>
      <c r="J62" s="100">
        <v>23.2</v>
      </c>
      <c r="K62" s="84"/>
      <c r="L62" s="84"/>
      <c r="M62" s="84"/>
      <c r="N62" s="104"/>
      <c r="O62" s="89">
        <f t="shared" si="22"/>
        <v>23200</v>
      </c>
      <c r="P62" s="84"/>
    </row>
    <row r="63" ht="21" customHeight="1" spans="1:16">
      <c r="A63" s="86" t="s">
        <v>64</v>
      </c>
      <c r="B63" s="87" t="s">
        <v>66</v>
      </c>
      <c r="C63" s="84">
        <v>18.3</v>
      </c>
      <c r="D63" s="85">
        <f t="shared" si="20"/>
        <v>18.37</v>
      </c>
      <c r="E63" s="100">
        <v>18.37</v>
      </c>
      <c r="F63" s="84"/>
      <c r="G63" s="84"/>
      <c r="H63" s="84"/>
      <c r="I63" s="85">
        <f t="shared" si="21"/>
        <v>18.37</v>
      </c>
      <c r="J63" s="100">
        <v>18.37</v>
      </c>
      <c r="K63" s="84"/>
      <c r="L63" s="84"/>
      <c r="M63" s="84"/>
      <c r="N63" s="104"/>
      <c r="O63" s="89">
        <f t="shared" si="22"/>
        <v>18370</v>
      </c>
      <c r="P63" s="84"/>
    </row>
    <row r="64" ht="21" customHeight="1" spans="1:16">
      <c r="A64" s="86" t="s">
        <v>64</v>
      </c>
      <c r="B64" s="84" t="s">
        <v>20</v>
      </c>
      <c r="C64" s="86">
        <v>199.2</v>
      </c>
      <c r="D64" s="85">
        <f t="shared" si="20"/>
        <v>199.2</v>
      </c>
      <c r="E64" s="100"/>
      <c r="F64" s="84"/>
      <c r="G64" s="86">
        <v>199.2</v>
      </c>
      <c r="H64" s="86">
        <v>6574</v>
      </c>
      <c r="I64" s="85">
        <f t="shared" si="21"/>
        <v>199.2</v>
      </c>
      <c r="J64" s="100"/>
      <c r="K64" s="84"/>
      <c r="L64" s="86">
        <v>199.2</v>
      </c>
      <c r="M64" s="86">
        <v>6574</v>
      </c>
      <c r="N64" s="104"/>
      <c r="O64" s="89">
        <f t="shared" si="22"/>
        <v>14791.5</v>
      </c>
      <c r="P64" s="84" t="s">
        <v>13</v>
      </c>
    </row>
    <row r="65" ht="21" customHeight="1" spans="1:16">
      <c r="A65" s="86" t="s">
        <v>67</v>
      </c>
      <c r="B65" s="86"/>
      <c r="C65" s="87">
        <f t="shared" ref="C65:H65" si="35">C66+C67+C68+C69</f>
        <v>472.85</v>
      </c>
      <c r="D65" s="85">
        <f t="shared" si="20"/>
        <v>472.84</v>
      </c>
      <c r="E65" s="87">
        <f t="shared" si="35"/>
        <v>56.84</v>
      </c>
      <c r="F65" s="87">
        <f t="shared" si="35"/>
        <v>0</v>
      </c>
      <c r="G65" s="87">
        <f t="shared" si="35"/>
        <v>416</v>
      </c>
      <c r="H65" s="87">
        <f t="shared" si="35"/>
        <v>13728</v>
      </c>
      <c r="I65" s="85">
        <f t="shared" si="21"/>
        <v>472.84</v>
      </c>
      <c r="J65" s="87">
        <f t="shared" ref="J65:M65" si="36">J66+J67+J68+J69</f>
        <v>56.84</v>
      </c>
      <c r="K65" s="87">
        <f t="shared" si="36"/>
        <v>0</v>
      </c>
      <c r="L65" s="87">
        <f t="shared" si="36"/>
        <v>416</v>
      </c>
      <c r="M65" s="87">
        <f t="shared" si="36"/>
        <v>13728</v>
      </c>
      <c r="N65" s="104"/>
      <c r="O65" s="87">
        <f>O66+O67+O68+O69</f>
        <v>87728</v>
      </c>
      <c r="P65" s="84"/>
    </row>
    <row r="66" ht="21" customHeight="1" spans="1:16">
      <c r="A66" s="86" t="s">
        <v>67</v>
      </c>
      <c r="B66" s="87" t="s">
        <v>68</v>
      </c>
      <c r="C66" s="96">
        <v>27.9</v>
      </c>
      <c r="D66" s="85">
        <f t="shared" si="20"/>
        <v>27.94</v>
      </c>
      <c r="E66" s="94">
        <v>27.94</v>
      </c>
      <c r="F66" s="84"/>
      <c r="G66" s="84"/>
      <c r="H66" s="84"/>
      <c r="I66" s="85">
        <f t="shared" si="21"/>
        <v>27.94</v>
      </c>
      <c r="J66" s="94">
        <v>27.94</v>
      </c>
      <c r="K66" s="84"/>
      <c r="L66" s="84"/>
      <c r="M66" s="84"/>
      <c r="N66" s="104"/>
      <c r="O66" s="89">
        <f t="shared" si="22"/>
        <v>27940</v>
      </c>
      <c r="P66" s="84"/>
    </row>
    <row r="67" ht="21" customHeight="1" spans="1:16">
      <c r="A67" s="86" t="s">
        <v>67</v>
      </c>
      <c r="B67" s="87" t="s">
        <v>69</v>
      </c>
      <c r="C67" s="96">
        <v>14.1</v>
      </c>
      <c r="D67" s="85">
        <f t="shared" si="20"/>
        <v>14.09</v>
      </c>
      <c r="E67" s="94">
        <v>14.09</v>
      </c>
      <c r="F67" s="84"/>
      <c r="G67" s="84"/>
      <c r="H67" s="84"/>
      <c r="I67" s="85">
        <f t="shared" si="21"/>
        <v>14.09</v>
      </c>
      <c r="J67" s="94">
        <v>14.09</v>
      </c>
      <c r="K67" s="84"/>
      <c r="L67" s="84"/>
      <c r="M67" s="84"/>
      <c r="N67" s="104"/>
      <c r="O67" s="89">
        <f t="shared" si="22"/>
        <v>14090</v>
      </c>
      <c r="P67" s="84"/>
    </row>
    <row r="68" ht="21" customHeight="1" spans="1:16">
      <c r="A68" s="86" t="s">
        <v>67</v>
      </c>
      <c r="B68" s="87" t="s">
        <v>70</v>
      </c>
      <c r="C68" s="96">
        <v>14.85</v>
      </c>
      <c r="D68" s="85">
        <f t="shared" si="20"/>
        <v>14.81</v>
      </c>
      <c r="E68" s="94">
        <v>14.81</v>
      </c>
      <c r="F68" s="84"/>
      <c r="G68" s="84"/>
      <c r="H68" s="84"/>
      <c r="I68" s="85">
        <f t="shared" si="21"/>
        <v>14.81</v>
      </c>
      <c r="J68" s="94">
        <v>14.81</v>
      </c>
      <c r="K68" s="84"/>
      <c r="L68" s="84"/>
      <c r="M68" s="84"/>
      <c r="N68" s="104"/>
      <c r="O68" s="89">
        <f t="shared" si="22"/>
        <v>14810</v>
      </c>
      <c r="P68" s="84"/>
    </row>
    <row r="69" ht="21" customHeight="1" spans="1:16">
      <c r="A69" s="86" t="s">
        <v>67</v>
      </c>
      <c r="B69" s="84" t="s">
        <v>20</v>
      </c>
      <c r="C69" s="86">
        <v>416</v>
      </c>
      <c r="D69" s="85">
        <f t="shared" si="20"/>
        <v>416</v>
      </c>
      <c r="E69" s="100"/>
      <c r="F69" s="84"/>
      <c r="G69" s="86">
        <v>416</v>
      </c>
      <c r="H69" s="86">
        <f t="shared" ref="H69:H74" si="37">G69*33</f>
        <v>13728</v>
      </c>
      <c r="I69" s="85">
        <f t="shared" si="21"/>
        <v>416</v>
      </c>
      <c r="J69" s="100"/>
      <c r="K69" s="84"/>
      <c r="L69" s="86">
        <v>416</v>
      </c>
      <c r="M69" s="86">
        <f t="shared" ref="M69:M74" si="38">L69*33</f>
        <v>13728</v>
      </c>
      <c r="N69" s="104"/>
      <c r="O69" s="89">
        <f t="shared" si="22"/>
        <v>30888</v>
      </c>
      <c r="P69" s="84" t="s">
        <v>13</v>
      </c>
    </row>
    <row r="70" ht="21" customHeight="1" spans="1:16">
      <c r="A70" s="86" t="s">
        <v>71</v>
      </c>
      <c r="B70" s="84" t="s">
        <v>20</v>
      </c>
      <c r="C70" s="86">
        <v>414</v>
      </c>
      <c r="D70" s="85">
        <f t="shared" si="20"/>
        <v>414</v>
      </c>
      <c r="E70" s="86"/>
      <c r="F70" s="84"/>
      <c r="G70" s="86">
        <v>414</v>
      </c>
      <c r="H70" s="86">
        <f t="shared" si="37"/>
        <v>13662</v>
      </c>
      <c r="I70" s="85">
        <f t="shared" si="21"/>
        <v>414</v>
      </c>
      <c r="J70" s="100"/>
      <c r="K70" s="84"/>
      <c r="L70" s="86">
        <v>414</v>
      </c>
      <c r="M70" s="86">
        <f t="shared" si="38"/>
        <v>13662</v>
      </c>
      <c r="N70" s="104"/>
      <c r="O70" s="89">
        <f t="shared" si="22"/>
        <v>30739.5</v>
      </c>
      <c r="P70" s="84" t="s">
        <v>13</v>
      </c>
    </row>
    <row r="71" ht="21" customHeight="1" spans="1:16">
      <c r="A71" s="86" t="s">
        <v>72</v>
      </c>
      <c r="B71" s="84" t="s">
        <v>20</v>
      </c>
      <c r="C71" s="96">
        <v>266.7</v>
      </c>
      <c r="D71" s="85">
        <f t="shared" si="20"/>
        <v>266.7</v>
      </c>
      <c r="E71" s="84"/>
      <c r="F71" s="84"/>
      <c r="G71" s="96">
        <v>266.7</v>
      </c>
      <c r="H71" s="86">
        <v>8801</v>
      </c>
      <c r="I71" s="85">
        <f t="shared" si="21"/>
        <v>266.7</v>
      </c>
      <c r="J71" s="100"/>
      <c r="K71" s="84"/>
      <c r="L71" s="96">
        <v>266.7</v>
      </c>
      <c r="M71" s="86">
        <v>8801</v>
      </c>
      <c r="N71" s="104"/>
      <c r="O71" s="89">
        <f t="shared" si="22"/>
        <v>19802.25</v>
      </c>
      <c r="P71" s="84" t="s">
        <v>13</v>
      </c>
    </row>
    <row r="72" ht="21" customHeight="1" spans="1:16">
      <c r="A72" s="86" t="s">
        <v>73</v>
      </c>
      <c r="B72" s="84" t="s">
        <v>20</v>
      </c>
      <c r="C72" s="86">
        <v>200</v>
      </c>
      <c r="D72" s="85">
        <f t="shared" si="20"/>
        <v>200</v>
      </c>
      <c r="E72" s="86"/>
      <c r="F72" s="84"/>
      <c r="G72" s="86">
        <v>200</v>
      </c>
      <c r="H72" s="86">
        <f t="shared" si="37"/>
        <v>6600</v>
      </c>
      <c r="I72" s="85">
        <f t="shared" si="21"/>
        <v>200</v>
      </c>
      <c r="J72" s="100"/>
      <c r="K72" s="84"/>
      <c r="L72" s="86">
        <v>200</v>
      </c>
      <c r="M72" s="86">
        <f t="shared" si="38"/>
        <v>6600</v>
      </c>
      <c r="N72" s="104"/>
      <c r="O72" s="89">
        <f t="shared" si="22"/>
        <v>14850</v>
      </c>
      <c r="P72" s="84" t="s">
        <v>13</v>
      </c>
    </row>
    <row r="73" ht="21" customHeight="1" spans="1:16">
      <c r="A73" s="86" t="s">
        <v>74</v>
      </c>
      <c r="B73" s="84" t="s">
        <v>20</v>
      </c>
      <c r="C73" s="86">
        <v>447</v>
      </c>
      <c r="D73" s="85">
        <f t="shared" si="20"/>
        <v>447</v>
      </c>
      <c r="E73" s="86"/>
      <c r="F73" s="84"/>
      <c r="G73" s="86">
        <v>447</v>
      </c>
      <c r="H73" s="86">
        <f t="shared" si="37"/>
        <v>14751</v>
      </c>
      <c r="I73" s="85">
        <f t="shared" si="21"/>
        <v>447</v>
      </c>
      <c r="J73" s="100"/>
      <c r="K73" s="84"/>
      <c r="L73" s="86">
        <v>447</v>
      </c>
      <c r="M73" s="86">
        <f t="shared" si="38"/>
        <v>14751</v>
      </c>
      <c r="N73" s="104"/>
      <c r="O73" s="89">
        <f t="shared" si="22"/>
        <v>33189.75</v>
      </c>
      <c r="P73" s="84" t="s">
        <v>13</v>
      </c>
    </row>
    <row r="74" ht="21" customHeight="1" spans="1:16">
      <c r="A74" s="86" t="s">
        <v>75</v>
      </c>
      <c r="B74" s="84" t="s">
        <v>20</v>
      </c>
      <c r="C74" s="86">
        <v>700</v>
      </c>
      <c r="D74" s="85">
        <f t="shared" si="20"/>
        <v>700</v>
      </c>
      <c r="E74" s="86"/>
      <c r="F74" s="84"/>
      <c r="G74" s="86">
        <v>700</v>
      </c>
      <c r="H74" s="86">
        <f t="shared" si="37"/>
        <v>23100</v>
      </c>
      <c r="I74" s="85">
        <f t="shared" si="21"/>
        <v>700</v>
      </c>
      <c r="J74" s="100"/>
      <c r="K74" s="84"/>
      <c r="L74" s="86">
        <v>700</v>
      </c>
      <c r="M74" s="86">
        <f t="shared" si="38"/>
        <v>23100</v>
      </c>
      <c r="N74" s="104"/>
      <c r="O74" s="89">
        <f t="shared" si="22"/>
        <v>51975</v>
      </c>
      <c r="P74" s="84" t="s">
        <v>13</v>
      </c>
    </row>
    <row r="75" ht="21" customHeight="1" spans="1:16">
      <c r="A75" s="86"/>
      <c r="B75" s="105"/>
      <c r="C75" s="86"/>
      <c r="D75" s="84"/>
      <c r="E75" s="86"/>
      <c r="F75" s="84"/>
      <c r="G75" s="86"/>
      <c r="H75" s="105"/>
      <c r="I75" s="88"/>
      <c r="J75" s="100"/>
      <c r="K75" s="84"/>
      <c r="L75" s="86"/>
      <c r="M75" s="105"/>
      <c r="N75" s="104"/>
      <c r="O75" s="89"/>
      <c r="P75" s="84"/>
    </row>
    <row r="76" ht="21" customHeight="1" spans="1:16">
      <c r="A76" s="106"/>
      <c r="B76" s="106"/>
      <c r="C76" s="106"/>
      <c r="D76" s="106"/>
      <c r="E76" s="106"/>
      <c r="F76" s="106"/>
      <c r="G76" s="106"/>
      <c r="H76" s="106"/>
      <c r="I76" s="106"/>
      <c r="J76" s="106"/>
      <c r="K76" s="106"/>
      <c r="L76" s="106"/>
      <c r="M76" s="106"/>
      <c r="N76" s="104"/>
      <c r="O76" s="106"/>
      <c r="P76" s="106"/>
    </row>
    <row r="77" ht="21" customHeight="1" spans="1:16">
      <c r="A77" s="106"/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4"/>
      <c r="O77" s="106"/>
      <c r="P77" s="106"/>
    </row>
    <row r="78" ht="21" customHeight="1"/>
    <row r="79" ht="21" customHeight="1"/>
  </sheetData>
  <sheetProtection formatCells="0" formatColumns="0" formatRows="0" insertRows="0" insertColumns="0" insertHyperlinks="0" deleteColumns="0" deleteRows="0" sort="0" autoFilter="0" pivotTables="0"/>
  <mergeCells count="22">
    <mergeCell ref="A1:P1"/>
    <mergeCell ref="O2:P2"/>
    <mergeCell ref="D3:H3"/>
    <mergeCell ref="I3:M3"/>
    <mergeCell ref="G4:H4"/>
    <mergeCell ref="L4:M4"/>
    <mergeCell ref="A3:A5"/>
    <mergeCell ref="B3:B5"/>
    <mergeCell ref="C3:C5"/>
    <mergeCell ref="D4:D5"/>
    <mergeCell ref="E4:E5"/>
    <mergeCell ref="F4:F5"/>
    <mergeCell ref="I4:I5"/>
    <mergeCell ref="J4:J5"/>
    <mergeCell ref="K4:K5"/>
    <mergeCell ref="N3:N5"/>
    <mergeCell ref="N6:N23"/>
    <mergeCell ref="N24:N41"/>
    <mergeCell ref="N42:N59"/>
    <mergeCell ref="N60:N77"/>
    <mergeCell ref="O3:O5"/>
    <mergeCell ref="P3:P5"/>
  </mergeCells>
  <pageMargins left="0.511805555555556" right="0.196527777777778" top="0.747916666666667" bottom="0.747916666666667" header="0.313888888888889" footer="0.313888888888889"/>
  <pageSetup paperSize="9" orientation="portrait"/>
  <headerFooter>
    <oddFooter>&amp;L&amp;"宋体,常规"统计单位：沅陵县油茶办&amp;C&amp;P&amp;R&amp;"宋体,常规"时间：&amp;"Calibri,常规"2023&amp;"宋体,常规"年&amp;"Calibri,常规"3&amp;"宋体,常规"月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8"/>
  <sheetViews>
    <sheetView workbookViewId="0">
      <pane ySplit="5" topLeftCell="A6" activePane="bottomLeft" state="frozen"/>
      <selection/>
      <selection pane="bottomLeft" activeCell="K13" sqref="K13:K117"/>
    </sheetView>
  </sheetViews>
  <sheetFormatPr defaultColWidth="9" defaultRowHeight="13.5"/>
  <cols>
    <col min="1" max="1" width="8.71428571428571" style="63" customWidth="1"/>
    <col min="2" max="2" width="22.8571428571429" style="63" customWidth="1"/>
    <col min="3" max="3" width="8.57142857142857" style="63" customWidth="1"/>
    <col min="4" max="4" width="9" style="63" customWidth="1"/>
    <col min="5" max="5" width="8.1047619047619" style="63" customWidth="1"/>
    <col min="6" max="6" width="8.57142857142857" style="63" customWidth="1"/>
    <col min="7" max="7" width="8.1047619047619" style="63" customWidth="1"/>
    <col min="8" max="8" width="9.71428571428571" style="63" customWidth="1"/>
    <col min="9" max="9" width="9.85714285714286" style="64" customWidth="1"/>
    <col min="10" max="11" width="8.1047619047619" style="64" customWidth="1"/>
    <col min="12" max="12" width="8.1047619047619" style="63" customWidth="1"/>
    <col min="13" max="13" width="9.42857142857143" style="63" customWidth="1"/>
    <col min="14" max="14" width="9" style="63" customWidth="1"/>
    <col min="15" max="15" width="11.4285714285714" style="63" customWidth="1"/>
    <col min="16" max="16" width="11.1428571428571" style="63" customWidth="1"/>
    <col min="17" max="17" width="9.42857142857143" style="63" customWidth="1"/>
    <col min="18" max="18" width="10.4285714285714" style="63" customWidth="1"/>
    <col min="19" max="19" width="11.4380952380952" style="63" customWidth="1"/>
    <col min="20" max="20" width="9.1047619047619" style="63"/>
    <col min="21" max="16380" width="9.1047619047619" style="31"/>
    <col min="16381" max="16384" width="9" style="31"/>
  </cols>
  <sheetData>
    <row r="1" ht="36" customHeight="1" spans="1:19">
      <c r="A1" s="65" t="s">
        <v>76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</row>
    <row r="2" ht="16.05" customHeight="1" spans="18:19">
      <c r="R2" s="78" t="s">
        <v>1</v>
      </c>
      <c r="S2" s="78"/>
    </row>
    <row r="3" ht="18" customHeight="1" spans="1:20">
      <c r="A3" s="66" t="s">
        <v>2</v>
      </c>
      <c r="B3" s="66" t="s">
        <v>3</v>
      </c>
      <c r="C3" s="66" t="s">
        <v>4</v>
      </c>
      <c r="D3" s="66" t="s">
        <v>77</v>
      </c>
      <c r="E3" s="66"/>
      <c r="F3" s="66"/>
      <c r="G3" s="66"/>
      <c r="H3" s="66"/>
      <c r="I3" s="66" t="s">
        <v>78</v>
      </c>
      <c r="J3" s="66"/>
      <c r="K3" s="66"/>
      <c r="L3" s="66"/>
      <c r="M3" s="66"/>
      <c r="N3" s="66" t="s">
        <v>7</v>
      </c>
      <c r="O3" s="66" t="s">
        <v>79</v>
      </c>
      <c r="P3" s="66"/>
      <c r="Q3" s="66" t="s">
        <v>80</v>
      </c>
      <c r="R3" s="66" t="s">
        <v>8</v>
      </c>
      <c r="S3" s="66" t="s">
        <v>9</v>
      </c>
      <c r="T3" s="66" t="s">
        <v>81</v>
      </c>
    </row>
    <row r="4" ht="19.05" customHeight="1" spans="1:20">
      <c r="A4" s="66"/>
      <c r="B4" s="66"/>
      <c r="C4" s="66"/>
      <c r="D4" s="51" t="s">
        <v>10</v>
      </c>
      <c r="E4" s="51" t="s">
        <v>11</v>
      </c>
      <c r="F4" s="51" t="s">
        <v>12</v>
      </c>
      <c r="G4" s="51" t="s">
        <v>13</v>
      </c>
      <c r="H4" s="51"/>
      <c r="I4" s="37" t="s">
        <v>10</v>
      </c>
      <c r="J4" s="37" t="s">
        <v>11</v>
      </c>
      <c r="K4" s="37" t="s">
        <v>12</v>
      </c>
      <c r="L4" s="51" t="s">
        <v>13</v>
      </c>
      <c r="M4" s="51"/>
      <c r="N4" s="66"/>
      <c r="O4" s="66" t="s">
        <v>82</v>
      </c>
      <c r="P4" s="66" t="s">
        <v>83</v>
      </c>
      <c r="Q4" s="66"/>
      <c r="R4" s="66"/>
      <c r="S4" s="66"/>
      <c r="T4" s="66"/>
    </row>
    <row r="5" ht="28.5" customHeight="1" spans="1:20">
      <c r="A5" s="66"/>
      <c r="B5" s="66"/>
      <c r="C5" s="66"/>
      <c r="D5" s="51"/>
      <c r="E5" s="51"/>
      <c r="F5" s="51"/>
      <c r="G5" s="51" t="s">
        <v>14</v>
      </c>
      <c r="H5" s="51" t="s">
        <v>15</v>
      </c>
      <c r="I5" s="37"/>
      <c r="J5" s="37"/>
      <c r="K5" s="37"/>
      <c r="L5" s="51" t="s">
        <v>14</v>
      </c>
      <c r="M5" s="51" t="s">
        <v>15</v>
      </c>
      <c r="N5" s="66"/>
      <c r="O5" s="66"/>
      <c r="P5" s="66"/>
      <c r="Q5" s="66"/>
      <c r="R5" s="66"/>
      <c r="S5" s="66"/>
      <c r="T5" s="66"/>
    </row>
    <row r="6" ht="21" customHeight="1" spans="1:20">
      <c r="A6" s="66" t="s">
        <v>16</v>
      </c>
      <c r="B6" s="66"/>
      <c r="C6" s="54">
        <f t="shared" ref="C6:M6" si="0">C7+C10+C19+C29+C31+C36+C42+C47+C51+C53+C60+C66+C72+C80+C84+C89+C90+C91+C92+C93</f>
        <v>18035.89</v>
      </c>
      <c r="D6" s="54">
        <f t="shared" si="0"/>
        <v>17944.22</v>
      </c>
      <c r="E6" s="54">
        <f t="shared" si="0"/>
        <v>2000.04</v>
      </c>
      <c r="F6" s="54">
        <f t="shared" si="0"/>
        <v>10004.92</v>
      </c>
      <c r="G6" s="54">
        <f t="shared" si="0"/>
        <v>5939.26</v>
      </c>
      <c r="H6" s="54">
        <f t="shared" si="0"/>
        <v>195997</v>
      </c>
      <c r="I6" s="52">
        <f t="shared" si="0"/>
        <v>15682.15</v>
      </c>
      <c r="J6" s="52">
        <f t="shared" si="0"/>
        <v>1924.71</v>
      </c>
      <c r="K6" s="52">
        <f t="shared" si="0"/>
        <v>7818.18</v>
      </c>
      <c r="L6" s="54">
        <f t="shared" si="0"/>
        <v>5939.26</v>
      </c>
      <c r="M6" s="54">
        <f t="shared" si="0"/>
        <v>195997</v>
      </c>
      <c r="N6" s="76" t="s">
        <v>17</v>
      </c>
      <c r="O6" s="54">
        <v>3713145</v>
      </c>
      <c r="P6" s="54">
        <v>212.655</v>
      </c>
      <c r="Q6" s="54">
        <f>Q7+Q10+Q19+Q29+Q31+Q36+Q42+Q47+Q51+Q53+Q60+Q66+Q72+Q80+Q84+Q89+Q90+Q91+Q92+Q93</f>
        <v>440993.25</v>
      </c>
      <c r="R6" s="54">
        <f>O6+P6+Q6</f>
        <v>4154350.905</v>
      </c>
      <c r="S6" s="66"/>
      <c r="T6" s="66"/>
    </row>
    <row r="7" ht="21" customHeight="1" spans="1:20">
      <c r="A7" s="15" t="s">
        <v>18</v>
      </c>
      <c r="B7" s="15"/>
      <c r="C7" s="15">
        <f t="shared" ref="C7:H7" si="1">C8+C9</f>
        <v>590.1</v>
      </c>
      <c r="D7" s="54">
        <f t="shared" ref="D7:D16" si="2">E7+F7+G7</f>
        <v>590</v>
      </c>
      <c r="E7" s="15">
        <f t="shared" si="1"/>
        <v>10</v>
      </c>
      <c r="F7" s="15">
        <f t="shared" si="1"/>
        <v>0</v>
      </c>
      <c r="G7" s="15">
        <f t="shared" si="1"/>
        <v>580</v>
      </c>
      <c r="H7" s="15">
        <f t="shared" si="1"/>
        <v>19140</v>
      </c>
      <c r="I7" s="52">
        <f t="shared" ref="I7:I19" si="3">J7+K7+L7</f>
        <v>590</v>
      </c>
      <c r="J7" s="77">
        <f t="shared" ref="J7:M7" si="4">J8+J9</f>
        <v>10</v>
      </c>
      <c r="K7" s="77">
        <f t="shared" si="4"/>
        <v>0</v>
      </c>
      <c r="L7" s="15">
        <f t="shared" si="4"/>
        <v>580</v>
      </c>
      <c r="M7" s="15">
        <f t="shared" si="4"/>
        <v>19140</v>
      </c>
      <c r="N7" s="76"/>
      <c r="O7" s="15">
        <f>O8+O9</f>
        <v>10000</v>
      </c>
      <c r="P7" s="15">
        <f>P8+P9</f>
        <v>0</v>
      </c>
      <c r="Q7" s="15">
        <f>Q8+Q9</f>
        <v>43065</v>
      </c>
      <c r="R7" s="54">
        <f t="shared" ref="R7:R38" si="5">O7+P7+Q7</f>
        <v>53065</v>
      </c>
      <c r="S7" s="66"/>
      <c r="T7" s="66"/>
    </row>
    <row r="8" ht="21" customHeight="1" spans="1:20">
      <c r="A8" s="15" t="s">
        <v>18</v>
      </c>
      <c r="B8" s="42" t="s">
        <v>19</v>
      </c>
      <c r="C8" s="42">
        <v>10.1</v>
      </c>
      <c r="D8" s="54">
        <f t="shared" si="2"/>
        <v>10</v>
      </c>
      <c r="E8" s="54">
        <v>10</v>
      </c>
      <c r="F8" s="54"/>
      <c r="G8" s="54"/>
      <c r="H8" s="54"/>
      <c r="I8" s="52">
        <f t="shared" si="3"/>
        <v>10</v>
      </c>
      <c r="J8" s="52">
        <v>10</v>
      </c>
      <c r="K8" s="52"/>
      <c r="L8" s="54"/>
      <c r="M8" s="54"/>
      <c r="N8" s="76"/>
      <c r="O8" s="76">
        <f>J8*1000+K8*500</f>
        <v>10000</v>
      </c>
      <c r="P8" s="76"/>
      <c r="Q8" s="76"/>
      <c r="R8" s="54">
        <f t="shared" si="5"/>
        <v>10000</v>
      </c>
      <c r="S8" s="66"/>
      <c r="T8" s="66">
        <v>1</v>
      </c>
    </row>
    <row r="9" ht="21" customHeight="1" spans="1:20">
      <c r="A9" s="15" t="s">
        <v>18</v>
      </c>
      <c r="B9" s="66" t="s">
        <v>20</v>
      </c>
      <c r="C9" s="15">
        <v>580</v>
      </c>
      <c r="D9" s="54">
        <f t="shared" si="2"/>
        <v>580</v>
      </c>
      <c r="E9" s="54"/>
      <c r="F9" s="54"/>
      <c r="G9" s="15">
        <v>580</v>
      </c>
      <c r="H9" s="15">
        <f>G9*33</f>
        <v>19140</v>
      </c>
      <c r="I9" s="52">
        <f t="shared" si="3"/>
        <v>580</v>
      </c>
      <c r="J9" s="52"/>
      <c r="K9" s="52"/>
      <c r="L9" s="15">
        <v>580</v>
      </c>
      <c r="M9" s="15">
        <f>L9*33</f>
        <v>19140</v>
      </c>
      <c r="N9" s="76"/>
      <c r="O9" s="76"/>
      <c r="P9" s="76"/>
      <c r="Q9" s="76">
        <f>M9*2.25</f>
        <v>43065</v>
      </c>
      <c r="R9" s="54">
        <f t="shared" si="5"/>
        <v>43065</v>
      </c>
      <c r="S9" s="66" t="s">
        <v>13</v>
      </c>
      <c r="T9" s="66"/>
    </row>
    <row r="10" ht="21" customHeight="1" spans="1:20">
      <c r="A10" s="66" t="s">
        <v>21</v>
      </c>
      <c r="B10" s="66"/>
      <c r="C10" s="67">
        <f t="shared" ref="C10:H10" si="6">C11+C12+C13+C14+C15+C16+C18</f>
        <v>3137.6</v>
      </c>
      <c r="D10" s="54">
        <f t="shared" si="2"/>
        <v>3047.68</v>
      </c>
      <c r="E10" s="67">
        <f t="shared" si="6"/>
        <v>486.41</v>
      </c>
      <c r="F10" s="67">
        <f t="shared" si="6"/>
        <v>2348.07</v>
      </c>
      <c r="G10" s="67">
        <f t="shared" si="6"/>
        <v>213.2</v>
      </c>
      <c r="H10" s="67">
        <f t="shared" si="6"/>
        <v>7036</v>
      </c>
      <c r="I10" s="52">
        <f t="shared" si="3"/>
        <v>2495.05</v>
      </c>
      <c r="J10" s="52">
        <f>SUM(J11:J18)</f>
        <v>416.49</v>
      </c>
      <c r="K10" s="52">
        <f>SUM(K11:K18)</f>
        <v>1865.36</v>
      </c>
      <c r="L10" s="67">
        <f>SUM(L11:L18)</f>
        <v>213.2</v>
      </c>
      <c r="M10" s="67">
        <f t="shared" ref="J10:M10" si="7">M11+M12+M13+M14+M15+M16+M18</f>
        <v>7036</v>
      </c>
      <c r="N10" s="76"/>
      <c r="O10" s="67">
        <f>O11+O12+O13+O14+O15+O16+O18</f>
        <v>1034400</v>
      </c>
      <c r="P10" s="67">
        <f>P11+P12+P13+P14+P15+P16+P18</f>
        <v>0</v>
      </c>
      <c r="Q10" s="67">
        <f>Q11+Q12+Q13+Q14+Q15+Q16+Q18</f>
        <v>15831</v>
      </c>
      <c r="R10" s="54">
        <f t="shared" si="5"/>
        <v>1050231</v>
      </c>
      <c r="S10" s="66"/>
      <c r="T10" s="66"/>
    </row>
    <row r="11" ht="21" customHeight="1" spans="1:20">
      <c r="A11" s="66" t="s">
        <v>21</v>
      </c>
      <c r="B11" s="42" t="s">
        <v>22</v>
      </c>
      <c r="C11" s="61">
        <v>36.9</v>
      </c>
      <c r="D11" s="54">
        <f t="shared" si="2"/>
        <v>36.91</v>
      </c>
      <c r="E11" s="67">
        <v>36.91</v>
      </c>
      <c r="F11" s="61"/>
      <c r="G11" s="61"/>
      <c r="H11" s="61"/>
      <c r="I11" s="52">
        <f t="shared" si="3"/>
        <v>32.02</v>
      </c>
      <c r="J11" s="52">
        <v>32.02</v>
      </c>
      <c r="K11" s="52"/>
      <c r="L11" s="61"/>
      <c r="M11" s="61"/>
      <c r="N11" s="76"/>
      <c r="O11" s="76">
        <f t="shared" ref="O11:O16" si="8">J11*1000+K11*500</f>
        <v>32020</v>
      </c>
      <c r="P11" s="76"/>
      <c r="Q11" s="76"/>
      <c r="R11" s="54">
        <f t="shared" si="5"/>
        <v>32020</v>
      </c>
      <c r="S11" s="66"/>
      <c r="T11" s="66">
        <v>1</v>
      </c>
    </row>
    <row r="12" ht="21" customHeight="1" spans="1:20">
      <c r="A12" s="66" t="s">
        <v>21</v>
      </c>
      <c r="B12" s="42" t="s">
        <v>84</v>
      </c>
      <c r="C12" s="61">
        <v>28.95</v>
      </c>
      <c r="D12" s="54">
        <f t="shared" si="2"/>
        <v>29.19</v>
      </c>
      <c r="E12" s="67">
        <v>29.19</v>
      </c>
      <c r="F12" s="61"/>
      <c r="G12" s="61"/>
      <c r="H12" s="61"/>
      <c r="I12" s="52">
        <f t="shared" si="3"/>
        <v>29.19</v>
      </c>
      <c r="J12" s="52">
        <v>29.19</v>
      </c>
      <c r="K12" s="52"/>
      <c r="L12" s="61"/>
      <c r="M12" s="61"/>
      <c r="N12" s="76"/>
      <c r="O12" s="76">
        <f t="shared" si="8"/>
        <v>29190</v>
      </c>
      <c r="P12" s="76"/>
      <c r="Q12" s="76"/>
      <c r="R12" s="54">
        <f t="shared" si="5"/>
        <v>29190</v>
      </c>
      <c r="S12" s="66"/>
      <c r="T12" s="66">
        <v>1</v>
      </c>
    </row>
    <row r="13" ht="21" customHeight="1" spans="1:20">
      <c r="A13" s="66" t="s">
        <v>21</v>
      </c>
      <c r="B13" s="42" t="s">
        <v>85</v>
      </c>
      <c r="C13" s="61">
        <v>40.95</v>
      </c>
      <c r="D13" s="54">
        <f t="shared" si="2"/>
        <v>40.96</v>
      </c>
      <c r="E13" s="67">
        <v>40.96</v>
      </c>
      <c r="F13" s="61"/>
      <c r="G13" s="61"/>
      <c r="H13" s="61"/>
      <c r="I13" s="52">
        <f t="shared" si="3"/>
        <v>40.97</v>
      </c>
      <c r="J13" s="52">
        <v>40.97</v>
      </c>
      <c r="K13" s="52"/>
      <c r="L13" s="61"/>
      <c r="M13" s="61"/>
      <c r="N13" s="76"/>
      <c r="O13" s="76">
        <f t="shared" si="8"/>
        <v>40970</v>
      </c>
      <c r="P13" s="76"/>
      <c r="Q13" s="76"/>
      <c r="R13" s="54">
        <f t="shared" si="5"/>
        <v>40970</v>
      </c>
      <c r="S13" s="66"/>
      <c r="T13" s="66">
        <v>1</v>
      </c>
    </row>
    <row r="14" ht="21" customHeight="1" spans="1:20">
      <c r="A14" s="66" t="s">
        <v>21</v>
      </c>
      <c r="B14" s="42" t="s">
        <v>25</v>
      </c>
      <c r="C14" s="61">
        <v>764.11</v>
      </c>
      <c r="D14" s="54">
        <f t="shared" si="2"/>
        <v>763.63</v>
      </c>
      <c r="E14" s="67">
        <v>379.35</v>
      </c>
      <c r="F14" s="61">
        <v>384.28</v>
      </c>
      <c r="G14" s="61"/>
      <c r="H14" s="61"/>
      <c r="I14" s="52">
        <f t="shared" si="3"/>
        <v>697.75</v>
      </c>
      <c r="J14" s="52">
        <v>314.31</v>
      </c>
      <c r="K14" s="52">
        <v>383.44</v>
      </c>
      <c r="L14" s="61"/>
      <c r="M14" s="61"/>
      <c r="N14" s="76"/>
      <c r="O14" s="76">
        <f t="shared" si="8"/>
        <v>506030</v>
      </c>
      <c r="P14" s="76"/>
      <c r="Q14" s="76"/>
      <c r="R14" s="54">
        <f t="shared" si="5"/>
        <v>506030</v>
      </c>
      <c r="S14" s="66"/>
      <c r="T14" s="66">
        <v>1</v>
      </c>
    </row>
    <row r="15" ht="21" customHeight="1" spans="1:20">
      <c r="A15" s="66" t="s">
        <v>21</v>
      </c>
      <c r="B15" s="44" t="s">
        <v>26</v>
      </c>
      <c r="C15" s="61">
        <v>67.08</v>
      </c>
      <c r="D15" s="54">
        <f t="shared" si="2"/>
        <v>67.09</v>
      </c>
      <c r="E15" s="61"/>
      <c r="F15" s="61">
        <v>67.09</v>
      </c>
      <c r="G15" s="61"/>
      <c r="H15" s="61"/>
      <c r="I15" s="52">
        <f t="shared" si="3"/>
        <v>67.09</v>
      </c>
      <c r="J15" s="52"/>
      <c r="K15" s="52">
        <v>67.09</v>
      </c>
      <c r="L15" s="61"/>
      <c r="M15" s="61"/>
      <c r="N15" s="76"/>
      <c r="O15" s="76">
        <f t="shared" si="8"/>
        <v>33545</v>
      </c>
      <c r="P15" s="76"/>
      <c r="Q15" s="76"/>
      <c r="R15" s="54">
        <f t="shared" si="5"/>
        <v>33545</v>
      </c>
      <c r="S15" s="66"/>
      <c r="T15" s="66">
        <v>1</v>
      </c>
    </row>
    <row r="16" ht="21" customHeight="1" spans="1:20">
      <c r="A16" s="66" t="s">
        <v>21</v>
      </c>
      <c r="B16" s="44" t="s">
        <v>27</v>
      </c>
      <c r="C16" s="61">
        <v>1986.41</v>
      </c>
      <c r="D16" s="54">
        <f t="shared" si="2"/>
        <v>1896.7</v>
      </c>
      <c r="E16" s="61"/>
      <c r="F16" s="61">
        <v>1896.7</v>
      </c>
      <c r="G16" s="61"/>
      <c r="H16" s="61"/>
      <c r="I16" s="52">
        <f t="shared" si="3"/>
        <v>785.29</v>
      </c>
      <c r="J16" s="52"/>
      <c r="K16" s="52">
        <v>785.29</v>
      </c>
      <c r="L16" s="61"/>
      <c r="M16" s="61"/>
      <c r="N16" s="76"/>
      <c r="O16" s="76">
        <f t="shared" si="8"/>
        <v>392645</v>
      </c>
      <c r="P16" s="76"/>
      <c r="Q16" s="76"/>
      <c r="R16" s="54">
        <f t="shared" si="5"/>
        <v>392645</v>
      </c>
      <c r="S16" s="66"/>
      <c r="T16" s="66">
        <v>1</v>
      </c>
    </row>
    <row r="17" ht="21" customHeight="1" spans="1:20">
      <c r="A17" s="66" t="s">
        <v>21</v>
      </c>
      <c r="B17" s="44" t="s">
        <v>27</v>
      </c>
      <c r="C17" s="61"/>
      <c r="D17" s="54"/>
      <c r="E17" s="61"/>
      <c r="F17" s="61"/>
      <c r="G17" s="61"/>
      <c r="H17" s="61"/>
      <c r="I17" s="52">
        <f t="shared" si="3"/>
        <v>629.54</v>
      </c>
      <c r="J17" s="52"/>
      <c r="K17" s="52">
        <v>629.54</v>
      </c>
      <c r="L17" s="61"/>
      <c r="M17" s="61"/>
      <c r="N17" s="76"/>
      <c r="O17" s="76"/>
      <c r="P17" s="76">
        <f>J17*1000+K17*500</f>
        <v>314770</v>
      </c>
      <c r="Q17" s="76"/>
      <c r="R17" s="54">
        <f t="shared" si="5"/>
        <v>314770</v>
      </c>
      <c r="S17" s="66"/>
      <c r="T17" s="66">
        <v>3</v>
      </c>
    </row>
    <row r="18" ht="21" customHeight="1" spans="1:20">
      <c r="A18" s="66" t="s">
        <v>21</v>
      </c>
      <c r="B18" s="66" t="s">
        <v>20</v>
      </c>
      <c r="C18" s="15">
        <v>213.2</v>
      </c>
      <c r="D18" s="54">
        <f>E18+F18+G18</f>
        <v>213.2</v>
      </c>
      <c r="E18" s="61"/>
      <c r="F18" s="61"/>
      <c r="G18" s="15">
        <v>213.2</v>
      </c>
      <c r="H18" s="15">
        <v>7036</v>
      </c>
      <c r="I18" s="52">
        <f t="shared" si="3"/>
        <v>213.2</v>
      </c>
      <c r="J18" s="52"/>
      <c r="K18" s="52"/>
      <c r="L18" s="15">
        <v>213.2</v>
      </c>
      <c r="M18" s="15">
        <v>7036</v>
      </c>
      <c r="N18" s="76"/>
      <c r="O18" s="76"/>
      <c r="P18" s="76"/>
      <c r="Q18" s="76">
        <f>M18*2.25</f>
        <v>15831</v>
      </c>
      <c r="R18" s="54">
        <f t="shared" si="5"/>
        <v>15831</v>
      </c>
      <c r="S18" s="66" t="s">
        <v>13</v>
      </c>
      <c r="T18" s="66"/>
    </row>
    <row r="19" ht="21" customHeight="1" spans="1:20">
      <c r="A19" s="15" t="s">
        <v>28</v>
      </c>
      <c r="B19" s="66"/>
      <c r="C19" s="52">
        <f t="shared" ref="C19:M19" si="9">SUM(C20:C28)</f>
        <v>2277.41</v>
      </c>
      <c r="D19" s="52">
        <f t="shared" si="9"/>
        <v>2277.51</v>
      </c>
      <c r="E19" s="52">
        <f t="shared" si="9"/>
        <v>13.69</v>
      </c>
      <c r="F19" s="52">
        <f t="shared" si="9"/>
        <v>2085.02</v>
      </c>
      <c r="G19" s="52">
        <f t="shared" si="9"/>
        <v>178.8</v>
      </c>
      <c r="H19" s="52">
        <f t="shared" si="9"/>
        <v>5900</v>
      </c>
      <c r="I19" s="52">
        <f t="shared" si="9"/>
        <v>1230.59</v>
      </c>
      <c r="J19" s="52">
        <f t="shared" si="9"/>
        <v>13.69</v>
      </c>
      <c r="K19" s="52">
        <f t="shared" si="9"/>
        <v>1038.1</v>
      </c>
      <c r="L19" s="61">
        <f t="shared" si="9"/>
        <v>178.8</v>
      </c>
      <c r="M19" s="61">
        <f t="shared" si="9"/>
        <v>5900</v>
      </c>
      <c r="N19" s="76"/>
      <c r="O19" s="52">
        <f>SUM(O20:O28)</f>
        <v>316440</v>
      </c>
      <c r="P19" s="52">
        <f>SUM(P20:P28)</f>
        <v>216300</v>
      </c>
      <c r="Q19" s="52">
        <f>SUM(Q20:Q28)</f>
        <v>13275</v>
      </c>
      <c r="R19" s="54">
        <f t="shared" si="5"/>
        <v>546015</v>
      </c>
      <c r="S19" s="66"/>
      <c r="T19" s="66"/>
    </row>
    <row r="20" ht="21" customHeight="1" spans="1:20">
      <c r="A20" s="15" t="s">
        <v>28</v>
      </c>
      <c r="B20" s="66" t="s">
        <v>86</v>
      </c>
      <c r="C20" s="61">
        <v>13.65</v>
      </c>
      <c r="D20" s="54">
        <f>E20+F20+G20</f>
        <v>13.69</v>
      </c>
      <c r="E20" s="61">
        <v>13.69</v>
      </c>
      <c r="F20" s="61"/>
      <c r="G20" s="61"/>
      <c r="H20" s="61"/>
      <c r="I20" s="52">
        <f t="shared" ref="I20:I40" si="10">J20+K20+L20</f>
        <v>13.69</v>
      </c>
      <c r="J20" s="52">
        <v>13.69</v>
      </c>
      <c r="K20" s="52"/>
      <c r="L20" s="61"/>
      <c r="M20" s="61"/>
      <c r="N20" s="76"/>
      <c r="O20" s="76">
        <f>J20*1000+K20*500</f>
        <v>13690</v>
      </c>
      <c r="P20" s="76"/>
      <c r="Q20" s="76"/>
      <c r="R20" s="54">
        <f t="shared" si="5"/>
        <v>13690</v>
      </c>
      <c r="S20" s="66" t="s">
        <v>30</v>
      </c>
      <c r="T20" s="66">
        <v>1</v>
      </c>
    </row>
    <row r="21" s="31" customFormat="1" ht="21" customHeight="1" spans="1:20">
      <c r="A21" s="15" t="s">
        <v>28</v>
      </c>
      <c r="B21" s="66" t="s">
        <v>87</v>
      </c>
      <c r="C21" s="61"/>
      <c r="D21" s="54"/>
      <c r="E21" s="61"/>
      <c r="F21" s="61"/>
      <c r="G21" s="61"/>
      <c r="H21" s="61"/>
      <c r="I21" s="52">
        <f t="shared" si="10"/>
        <v>111.43</v>
      </c>
      <c r="J21" s="52"/>
      <c r="K21" s="52">
        <v>111.43</v>
      </c>
      <c r="L21" s="61"/>
      <c r="M21" s="61"/>
      <c r="N21" s="76"/>
      <c r="O21" s="76">
        <f>J21*1000+K21*500</f>
        <v>55715</v>
      </c>
      <c r="P21" s="76"/>
      <c r="Q21" s="76"/>
      <c r="R21" s="54">
        <f t="shared" si="5"/>
        <v>55715</v>
      </c>
      <c r="S21" s="66"/>
      <c r="T21" s="66">
        <v>1</v>
      </c>
    </row>
    <row r="22" ht="21" customHeight="1" spans="1:20">
      <c r="A22" s="15" t="s">
        <v>28</v>
      </c>
      <c r="B22" s="44" t="s">
        <v>88</v>
      </c>
      <c r="C22" s="61">
        <v>667.04</v>
      </c>
      <c r="D22" s="54">
        <f>E22+F22+G22</f>
        <v>667.07</v>
      </c>
      <c r="E22" s="61"/>
      <c r="F22" s="61">
        <v>667.07</v>
      </c>
      <c r="G22" s="61"/>
      <c r="H22" s="61"/>
      <c r="I22" s="52">
        <f t="shared" si="10"/>
        <v>189.91</v>
      </c>
      <c r="J22" s="52"/>
      <c r="K22" s="52">
        <v>189.91</v>
      </c>
      <c r="L22" s="61"/>
      <c r="M22" s="61"/>
      <c r="N22" s="76"/>
      <c r="O22" s="76">
        <f>J22*1000+K22*500</f>
        <v>94955</v>
      </c>
      <c r="P22" s="76"/>
      <c r="Q22" s="76"/>
      <c r="R22" s="54">
        <f t="shared" si="5"/>
        <v>94955</v>
      </c>
      <c r="S22" s="62"/>
      <c r="T22" s="66">
        <v>1</v>
      </c>
    </row>
    <row r="23" s="31" customFormat="1" ht="21" customHeight="1" spans="1:20">
      <c r="A23" s="15" t="s">
        <v>28</v>
      </c>
      <c r="B23" s="44" t="s">
        <v>88</v>
      </c>
      <c r="C23" s="61"/>
      <c r="D23" s="54"/>
      <c r="E23" s="61"/>
      <c r="F23" s="61"/>
      <c r="G23" s="61"/>
      <c r="H23" s="61"/>
      <c r="I23" s="52">
        <f t="shared" si="10"/>
        <v>363.09</v>
      </c>
      <c r="J23" s="52"/>
      <c r="K23" s="52">
        <v>363.09</v>
      </c>
      <c r="L23" s="61"/>
      <c r="M23" s="61"/>
      <c r="N23" s="76"/>
      <c r="O23" s="76"/>
      <c r="P23" s="76">
        <f>J23*1000+K23*500</f>
        <v>181545</v>
      </c>
      <c r="Q23" s="76"/>
      <c r="R23" s="54">
        <f t="shared" si="5"/>
        <v>181545</v>
      </c>
      <c r="S23" s="62"/>
      <c r="T23" s="66">
        <v>3</v>
      </c>
    </row>
    <row r="24" ht="21" customHeight="1" spans="1:20">
      <c r="A24" s="15" t="s">
        <v>28</v>
      </c>
      <c r="B24" s="44" t="s">
        <v>89</v>
      </c>
      <c r="C24" s="61">
        <v>1417.92</v>
      </c>
      <c r="D24" s="54">
        <f>E24+F24+G24</f>
        <v>1417.95</v>
      </c>
      <c r="E24" s="61"/>
      <c r="F24" s="61">
        <v>1417.95</v>
      </c>
      <c r="G24" s="61"/>
      <c r="H24" s="61"/>
      <c r="I24" s="52">
        <f t="shared" si="10"/>
        <v>252.36</v>
      </c>
      <c r="J24" s="52"/>
      <c r="K24" s="52">
        <v>252.36</v>
      </c>
      <c r="L24" s="61"/>
      <c r="M24" s="61"/>
      <c r="N24" s="76"/>
      <c r="O24" s="76">
        <f>J24*1000+K24*500</f>
        <v>126180</v>
      </c>
      <c r="P24" s="76"/>
      <c r="Q24" s="76"/>
      <c r="R24" s="54">
        <f t="shared" si="5"/>
        <v>126180</v>
      </c>
      <c r="S24" s="66"/>
      <c r="T24" s="66">
        <v>1</v>
      </c>
    </row>
    <row r="25" ht="21" customHeight="1" spans="1:20">
      <c r="A25" s="15" t="s">
        <v>28</v>
      </c>
      <c r="B25" s="44" t="s">
        <v>90</v>
      </c>
      <c r="C25" s="61"/>
      <c r="D25" s="54">
        <f>E25+F25+G25</f>
        <v>0</v>
      </c>
      <c r="E25" s="61"/>
      <c r="F25" s="61"/>
      <c r="G25" s="61"/>
      <c r="H25" s="61"/>
      <c r="I25" s="52">
        <f t="shared" si="10"/>
        <v>51.8</v>
      </c>
      <c r="J25" s="52"/>
      <c r="K25" s="52">
        <v>51.8</v>
      </c>
      <c r="L25" s="61"/>
      <c r="M25" s="61"/>
      <c r="N25" s="76"/>
      <c r="O25" s="76">
        <f>J25*1000+K25*500</f>
        <v>25900</v>
      </c>
      <c r="P25" s="76"/>
      <c r="Q25" s="76"/>
      <c r="R25" s="54">
        <f t="shared" si="5"/>
        <v>25900</v>
      </c>
      <c r="S25" s="62"/>
      <c r="T25" s="66">
        <v>1</v>
      </c>
    </row>
    <row r="26" ht="21" customHeight="1" spans="1:20">
      <c r="A26" s="15" t="s">
        <v>28</v>
      </c>
      <c r="B26" s="44" t="s">
        <v>90</v>
      </c>
      <c r="C26" s="61"/>
      <c r="D26" s="54"/>
      <c r="E26" s="61"/>
      <c r="F26" s="61"/>
      <c r="G26" s="61"/>
      <c r="H26" s="61"/>
      <c r="I26" s="52">
        <f t="shared" si="10"/>
        <v>9.95</v>
      </c>
      <c r="J26" s="52"/>
      <c r="K26" s="52">
        <v>9.95</v>
      </c>
      <c r="L26" s="61"/>
      <c r="M26" s="61"/>
      <c r="N26" s="76"/>
      <c r="O26" s="76"/>
      <c r="P26" s="76">
        <f>J26*1000+K26*500</f>
        <v>4975</v>
      </c>
      <c r="Q26" s="76"/>
      <c r="R26" s="54">
        <f t="shared" si="5"/>
        <v>4975</v>
      </c>
      <c r="S26" s="62"/>
      <c r="T26" s="66">
        <v>3</v>
      </c>
    </row>
    <row r="27" ht="21" customHeight="1" spans="1:20">
      <c r="A27" s="15" t="s">
        <v>28</v>
      </c>
      <c r="B27" s="44" t="s">
        <v>91</v>
      </c>
      <c r="C27" s="61"/>
      <c r="D27" s="54">
        <f t="shared" ref="D27:D37" si="11">E27+F27+G27</f>
        <v>0</v>
      </c>
      <c r="E27" s="61"/>
      <c r="F27" s="61"/>
      <c r="G27" s="15"/>
      <c r="H27" s="15"/>
      <c r="I27" s="52">
        <f t="shared" si="10"/>
        <v>59.56</v>
      </c>
      <c r="J27" s="52"/>
      <c r="K27" s="52">
        <v>59.56</v>
      </c>
      <c r="L27" s="61"/>
      <c r="M27" s="15"/>
      <c r="N27" s="76" t="s">
        <v>17</v>
      </c>
      <c r="O27" s="76"/>
      <c r="P27" s="76">
        <f>J27*1000+K27*500</f>
        <v>29780</v>
      </c>
      <c r="Q27" s="76"/>
      <c r="R27" s="54">
        <f t="shared" si="5"/>
        <v>29780</v>
      </c>
      <c r="S27" s="62"/>
      <c r="T27" s="66">
        <v>3</v>
      </c>
    </row>
    <row r="28" ht="21" customHeight="1" spans="1:20">
      <c r="A28" s="15" t="s">
        <v>28</v>
      </c>
      <c r="B28" s="66" t="s">
        <v>20</v>
      </c>
      <c r="C28" s="15">
        <v>178.8</v>
      </c>
      <c r="D28" s="54">
        <f t="shared" si="11"/>
        <v>178.8</v>
      </c>
      <c r="E28" s="68"/>
      <c r="F28" s="68"/>
      <c r="G28" s="15">
        <v>178.8</v>
      </c>
      <c r="H28" s="15">
        <v>5900</v>
      </c>
      <c r="I28" s="52">
        <f t="shared" si="10"/>
        <v>178.8</v>
      </c>
      <c r="J28" s="45"/>
      <c r="K28" s="45"/>
      <c r="L28" s="15">
        <v>178.8</v>
      </c>
      <c r="M28" s="15">
        <v>5900</v>
      </c>
      <c r="N28" s="76"/>
      <c r="O28" s="76"/>
      <c r="P28" s="76"/>
      <c r="Q28" s="76">
        <f>M28*2.25</f>
        <v>13275</v>
      </c>
      <c r="R28" s="54">
        <f t="shared" si="5"/>
        <v>13275</v>
      </c>
      <c r="S28" s="66" t="s">
        <v>13</v>
      </c>
      <c r="T28" s="66"/>
    </row>
    <row r="29" ht="21" customHeight="1" spans="1:20">
      <c r="A29" s="15" t="s">
        <v>36</v>
      </c>
      <c r="B29" s="69"/>
      <c r="C29" s="70">
        <f t="shared" ref="C29:H29" si="12">C30</f>
        <v>21.9</v>
      </c>
      <c r="D29" s="54">
        <f t="shared" si="11"/>
        <v>21.83</v>
      </c>
      <c r="E29" s="70">
        <f t="shared" si="12"/>
        <v>21.83</v>
      </c>
      <c r="F29" s="70">
        <f t="shared" si="12"/>
        <v>0</v>
      </c>
      <c r="G29" s="70">
        <f t="shared" si="12"/>
        <v>0</v>
      </c>
      <c r="H29" s="70">
        <f t="shared" si="12"/>
        <v>0</v>
      </c>
      <c r="I29" s="52">
        <f t="shared" si="10"/>
        <v>19.88</v>
      </c>
      <c r="J29" s="45">
        <f t="shared" ref="J29:M29" si="13">J30</f>
        <v>19.88</v>
      </c>
      <c r="K29" s="45">
        <f t="shared" si="13"/>
        <v>0</v>
      </c>
      <c r="L29" s="70">
        <f t="shared" si="13"/>
        <v>0</v>
      </c>
      <c r="M29" s="70">
        <f t="shared" si="13"/>
        <v>0</v>
      </c>
      <c r="N29" s="76"/>
      <c r="O29" s="70">
        <f>O30</f>
        <v>19880</v>
      </c>
      <c r="P29" s="70">
        <f>P30</f>
        <v>0</v>
      </c>
      <c r="Q29" s="70">
        <f>Q30</f>
        <v>0</v>
      </c>
      <c r="R29" s="54">
        <f t="shared" si="5"/>
        <v>19880</v>
      </c>
      <c r="S29" s="66"/>
      <c r="T29" s="66"/>
    </row>
    <row r="30" ht="21" customHeight="1" spans="1:20">
      <c r="A30" s="15" t="s">
        <v>36</v>
      </c>
      <c r="B30" s="42" t="s">
        <v>37</v>
      </c>
      <c r="C30" s="70">
        <v>21.9</v>
      </c>
      <c r="D30" s="54">
        <f t="shared" si="11"/>
        <v>21.83</v>
      </c>
      <c r="E30" s="61">
        <v>21.83</v>
      </c>
      <c r="F30" s="61"/>
      <c r="G30" s="61"/>
      <c r="H30" s="61"/>
      <c r="I30" s="52">
        <f t="shared" si="10"/>
        <v>19.88</v>
      </c>
      <c r="J30" s="45">
        <v>19.88</v>
      </c>
      <c r="K30" s="52"/>
      <c r="L30" s="61"/>
      <c r="M30" s="61"/>
      <c r="N30" s="76"/>
      <c r="O30" s="76">
        <f>J30*1000+K30*500</f>
        <v>19880</v>
      </c>
      <c r="P30" s="76"/>
      <c r="Q30" s="76"/>
      <c r="R30" s="54">
        <f t="shared" si="5"/>
        <v>19880</v>
      </c>
      <c r="S30" s="66"/>
      <c r="T30" s="66">
        <v>1</v>
      </c>
    </row>
    <row r="31" ht="21" customHeight="1" spans="1:20">
      <c r="A31" s="15" t="s">
        <v>38</v>
      </c>
      <c r="B31" s="69"/>
      <c r="C31" s="70">
        <f t="shared" ref="C31:H31" si="14">C32+C33+C34+C35</f>
        <v>137.75</v>
      </c>
      <c r="D31" s="54">
        <f t="shared" si="11"/>
        <v>137.68</v>
      </c>
      <c r="E31" s="70">
        <f t="shared" si="14"/>
        <v>117.68</v>
      </c>
      <c r="F31" s="70">
        <f t="shared" si="14"/>
        <v>0</v>
      </c>
      <c r="G31" s="70">
        <f t="shared" si="14"/>
        <v>20</v>
      </c>
      <c r="H31" s="70">
        <f t="shared" si="14"/>
        <v>660</v>
      </c>
      <c r="I31" s="52">
        <f t="shared" si="10"/>
        <v>137.88</v>
      </c>
      <c r="J31" s="45">
        <f t="shared" ref="J31:M31" si="15">J32+J33+J34+J35</f>
        <v>117.88</v>
      </c>
      <c r="K31" s="45">
        <f t="shared" si="15"/>
        <v>0</v>
      </c>
      <c r="L31" s="70">
        <f t="shared" si="15"/>
        <v>20</v>
      </c>
      <c r="M31" s="70">
        <f t="shared" si="15"/>
        <v>660</v>
      </c>
      <c r="N31" s="76"/>
      <c r="O31" s="70">
        <f>O32+O33+O34+O35</f>
        <v>117880</v>
      </c>
      <c r="P31" s="70">
        <f>P32+P33+P34+P35</f>
        <v>0</v>
      </c>
      <c r="Q31" s="70">
        <f>Q32+Q33+Q34+Q35</f>
        <v>1485</v>
      </c>
      <c r="R31" s="54">
        <f t="shared" si="5"/>
        <v>119365</v>
      </c>
      <c r="S31" s="66"/>
      <c r="T31" s="66"/>
    </row>
    <row r="32" ht="21" customHeight="1" spans="1:20">
      <c r="A32" s="15" t="s">
        <v>38</v>
      </c>
      <c r="B32" s="42" t="s">
        <v>92</v>
      </c>
      <c r="C32" s="70">
        <v>41.25</v>
      </c>
      <c r="D32" s="54">
        <f t="shared" si="11"/>
        <v>41.3</v>
      </c>
      <c r="E32" s="67">
        <v>41.3</v>
      </c>
      <c r="F32" s="67"/>
      <c r="G32" s="67"/>
      <c r="H32" s="67"/>
      <c r="I32" s="52">
        <f t="shared" si="10"/>
        <v>41.3</v>
      </c>
      <c r="J32" s="37">
        <v>41.3</v>
      </c>
      <c r="K32" s="52"/>
      <c r="L32" s="67"/>
      <c r="M32" s="67"/>
      <c r="N32" s="76"/>
      <c r="O32" s="76">
        <f>J32*1000+K32*500</f>
        <v>41300</v>
      </c>
      <c r="P32" s="76"/>
      <c r="Q32" s="76"/>
      <c r="R32" s="54">
        <f t="shared" si="5"/>
        <v>41300</v>
      </c>
      <c r="S32" s="66"/>
      <c r="T32" s="66">
        <v>1</v>
      </c>
    </row>
    <row r="33" ht="21" customHeight="1" spans="1:20">
      <c r="A33" s="15" t="s">
        <v>38</v>
      </c>
      <c r="B33" s="42" t="s">
        <v>40</v>
      </c>
      <c r="C33" s="15">
        <v>22.95</v>
      </c>
      <c r="D33" s="54">
        <f t="shared" si="11"/>
        <v>23.01</v>
      </c>
      <c r="E33" s="71">
        <v>23.01</v>
      </c>
      <c r="F33" s="67"/>
      <c r="G33" s="67"/>
      <c r="H33" s="67"/>
      <c r="I33" s="52">
        <f t="shared" si="10"/>
        <v>23.01</v>
      </c>
      <c r="J33" s="57">
        <v>23.01</v>
      </c>
      <c r="K33" s="52"/>
      <c r="L33" s="67"/>
      <c r="M33" s="67"/>
      <c r="N33" s="76"/>
      <c r="O33" s="76">
        <f>J33*1000+K33*500</f>
        <v>23010</v>
      </c>
      <c r="P33" s="76"/>
      <c r="Q33" s="76"/>
      <c r="R33" s="54">
        <f t="shared" si="5"/>
        <v>23010</v>
      </c>
      <c r="S33" s="66"/>
      <c r="T33" s="66">
        <v>1</v>
      </c>
    </row>
    <row r="34" ht="21" customHeight="1" spans="1:20">
      <c r="A34" s="15" t="s">
        <v>38</v>
      </c>
      <c r="B34" s="42" t="s">
        <v>41</v>
      </c>
      <c r="C34" s="15">
        <v>53.55</v>
      </c>
      <c r="D34" s="54">
        <f t="shared" si="11"/>
        <v>53.37</v>
      </c>
      <c r="E34" s="71">
        <v>53.37</v>
      </c>
      <c r="F34" s="67"/>
      <c r="G34" s="67"/>
      <c r="H34" s="67"/>
      <c r="I34" s="52">
        <f t="shared" si="10"/>
        <v>53.57</v>
      </c>
      <c r="J34" s="57">
        <v>53.57</v>
      </c>
      <c r="K34" s="52"/>
      <c r="L34" s="67"/>
      <c r="M34" s="67"/>
      <c r="N34" s="76"/>
      <c r="O34" s="76">
        <f>J34*1000+K34*500</f>
        <v>53570</v>
      </c>
      <c r="P34" s="76"/>
      <c r="Q34" s="76"/>
      <c r="R34" s="54">
        <f t="shared" si="5"/>
        <v>53570</v>
      </c>
      <c r="S34" s="66"/>
      <c r="T34" s="66">
        <v>1</v>
      </c>
    </row>
    <row r="35" ht="21" customHeight="1" spans="1:20">
      <c r="A35" s="15" t="s">
        <v>38</v>
      </c>
      <c r="B35" s="66" t="s">
        <v>20</v>
      </c>
      <c r="C35" s="70">
        <v>20</v>
      </c>
      <c r="D35" s="54">
        <f t="shared" si="11"/>
        <v>20</v>
      </c>
      <c r="E35" s="67"/>
      <c r="F35" s="67"/>
      <c r="G35" s="67">
        <v>20</v>
      </c>
      <c r="H35" s="15">
        <f>G35*33</f>
        <v>660</v>
      </c>
      <c r="I35" s="52">
        <f t="shared" si="10"/>
        <v>20</v>
      </c>
      <c r="J35" s="37"/>
      <c r="K35" s="52"/>
      <c r="L35" s="67">
        <v>20</v>
      </c>
      <c r="M35" s="15">
        <f>L35*33</f>
        <v>660</v>
      </c>
      <c r="N35" s="76"/>
      <c r="O35" s="76"/>
      <c r="P35" s="76"/>
      <c r="Q35" s="76">
        <f>M35*2.25</f>
        <v>1485</v>
      </c>
      <c r="R35" s="54">
        <f t="shared" si="5"/>
        <v>1485</v>
      </c>
      <c r="S35" s="66" t="s">
        <v>13</v>
      </c>
      <c r="T35" s="66"/>
    </row>
    <row r="36" ht="21" customHeight="1" spans="1:20">
      <c r="A36" s="15" t="s">
        <v>42</v>
      </c>
      <c r="B36" s="62"/>
      <c r="C36" s="70">
        <f t="shared" ref="C36:H36" si="16">C37+C40</f>
        <v>2188.13</v>
      </c>
      <c r="D36" s="54">
        <f t="shared" si="11"/>
        <v>2187.81</v>
      </c>
      <c r="E36" s="70">
        <f t="shared" si="16"/>
        <v>888.57</v>
      </c>
      <c r="F36" s="70">
        <f t="shared" si="16"/>
        <v>1299.24</v>
      </c>
      <c r="G36" s="70">
        <f t="shared" si="16"/>
        <v>0</v>
      </c>
      <c r="H36" s="70">
        <f t="shared" si="16"/>
        <v>0</v>
      </c>
      <c r="I36" s="52">
        <f t="shared" si="10"/>
        <v>2093.72</v>
      </c>
      <c r="J36" s="45">
        <f>SUM(J37:J41)</f>
        <v>884.95</v>
      </c>
      <c r="K36" s="45">
        <f t="shared" ref="J36:M36" si="17">SUM(K37:K40)</f>
        <v>1208.77</v>
      </c>
      <c r="L36" s="70">
        <f t="shared" si="17"/>
        <v>0</v>
      </c>
      <c r="M36" s="70">
        <f t="shared" si="17"/>
        <v>0</v>
      </c>
      <c r="N36" s="76"/>
      <c r="O36" s="70">
        <f>O37+O40</f>
        <v>763380</v>
      </c>
      <c r="P36" s="70">
        <f>P37+P40</f>
        <v>0</v>
      </c>
      <c r="Q36" s="70">
        <f>Q37+Q40</f>
        <v>0</v>
      </c>
      <c r="R36" s="54">
        <f t="shared" si="5"/>
        <v>763380</v>
      </c>
      <c r="S36" s="66"/>
      <c r="T36" s="66"/>
    </row>
    <row r="37" ht="21" customHeight="1" spans="1:20">
      <c r="A37" s="15" t="s">
        <v>42</v>
      </c>
      <c r="B37" s="42" t="s">
        <v>43</v>
      </c>
      <c r="C37" s="72">
        <v>1939.73</v>
      </c>
      <c r="D37" s="54">
        <f t="shared" si="11"/>
        <v>1940.63</v>
      </c>
      <c r="E37" s="67">
        <v>641.39</v>
      </c>
      <c r="F37" s="67">
        <v>1299.24</v>
      </c>
      <c r="G37" s="67"/>
      <c r="H37" s="67"/>
      <c r="I37" s="52">
        <f t="shared" si="10"/>
        <v>1004.31</v>
      </c>
      <c r="J37" s="52">
        <v>407.57</v>
      </c>
      <c r="K37" s="52">
        <v>596.74</v>
      </c>
      <c r="L37" s="67"/>
      <c r="M37" s="67"/>
      <c r="N37" s="76"/>
      <c r="O37" s="76">
        <f>J37*1000+K37*500</f>
        <v>705940</v>
      </c>
      <c r="P37" s="76"/>
      <c r="Q37" s="76"/>
      <c r="R37" s="54">
        <f t="shared" si="5"/>
        <v>705940</v>
      </c>
      <c r="S37" s="66"/>
      <c r="T37" s="66">
        <v>1</v>
      </c>
    </row>
    <row r="38" s="31" customFormat="1" ht="21" customHeight="1" spans="1:20">
      <c r="A38" s="15" t="s">
        <v>42</v>
      </c>
      <c r="B38" s="42" t="s">
        <v>43</v>
      </c>
      <c r="C38" s="72"/>
      <c r="D38" s="54"/>
      <c r="E38" s="67"/>
      <c r="F38" s="67"/>
      <c r="G38" s="67"/>
      <c r="H38" s="67"/>
      <c r="I38" s="52">
        <f t="shared" si="10"/>
        <v>823.64</v>
      </c>
      <c r="J38" s="52">
        <v>211.61</v>
      </c>
      <c r="K38" s="52">
        <v>612.03</v>
      </c>
      <c r="L38" s="67"/>
      <c r="M38" s="67"/>
      <c r="N38" s="76"/>
      <c r="O38" s="76"/>
      <c r="P38" s="76">
        <f>J38*1000+K38*500</f>
        <v>517625</v>
      </c>
      <c r="Q38" s="76"/>
      <c r="R38" s="54">
        <f t="shared" si="5"/>
        <v>517625</v>
      </c>
      <c r="S38" s="66"/>
      <c r="T38" s="66">
        <v>3</v>
      </c>
    </row>
    <row r="39" s="31" customFormat="1" ht="21" customHeight="1" spans="1:20">
      <c r="A39" s="15" t="s">
        <v>42</v>
      </c>
      <c r="B39" s="62" t="s">
        <v>93</v>
      </c>
      <c r="C39" s="72"/>
      <c r="D39" s="54"/>
      <c r="E39" s="67"/>
      <c r="F39" s="67"/>
      <c r="G39" s="67"/>
      <c r="H39" s="67"/>
      <c r="I39" s="52">
        <f t="shared" si="10"/>
        <v>19.8</v>
      </c>
      <c r="J39" s="52">
        <v>19.8</v>
      </c>
      <c r="K39" s="52"/>
      <c r="L39" s="67"/>
      <c r="M39" s="67"/>
      <c r="N39" s="76"/>
      <c r="O39" s="76">
        <f>J39*1000+K39*500</f>
        <v>19800</v>
      </c>
      <c r="P39" s="76"/>
      <c r="Q39" s="76"/>
      <c r="R39" s="54">
        <f t="shared" ref="R39:R70" si="18">O39+P39+Q39</f>
        <v>19800</v>
      </c>
      <c r="S39" s="66"/>
      <c r="T39" s="66">
        <v>1</v>
      </c>
    </row>
    <row r="40" ht="21" customHeight="1" spans="1:20">
      <c r="A40" s="15" t="s">
        <v>42</v>
      </c>
      <c r="B40" s="42" t="s">
        <v>44</v>
      </c>
      <c r="C40" s="72">
        <v>248.4</v>
      </c>
      <c r="D40" s="54">
        <f>E40+F40+G40</f>
        <v>247.18</v>
      </c>
      <c r="E40" s="71">
        <v>247.18</v>
      </c>
      <c r="F40" s="67"/>
      <c r="G40" s="67"/>
      <c r="H40" s="67"/>
      <c r="I40" s="52">
        <f t="shared" si="10"/>
        <v>57.44</v>
      </c>
      <c r="J40" s="57">
        <v>57.44</v>
      </c>
      <c r="K40" s="52"/>
      <c r="L40" s="67"/>
      <c r="M40" s="67"/>
      <c r="N40" s="76"/>
      <c r="O40" s="76">
        <f>J40*1000+K40*500</f>
        <v>57440</v>
      </c>
      <c r="P40" s="76"/>
      <c r="Q40" s="76"/>
      <c r="R40" s="54">
        <f t="shared" si="18"/>
        <v>57440</v>
      </c>
      <c r="S40" s="66"/>
      <c r="T40" s="66">
        <v>1</v>
      </c>
    </row>
    <row r="41" ht="21" customHeight="1" spans="1:20">
      <c r="A41" s="15" t="s">
        <v>42</v>
      </c>
      <c r="B41" s="42" t="s">
        <v>44</v>
      </c>
      <c r="C41" s="72"/>
      <c r="D41" s="54"/>
      <c r="E41" s="71"/>
      <c r="F41" s="67"/>
      <c r="G41" s="67"/>
      <c r="H41" s="67"/>
      <c r="I41" s="52">
        <v>188.53</v>
      </c>
      <c r="J41" s="57">
        <v>188.53</v>
      </c>
      <c r="K41" s="52"/>
      <c r="L41" s="67"/>
      <c r="M41" s="67"/>
      <c r="N41" s="76"/>
      <c r="O41" s="76"/>
      <c r="P41" s="76">
        <f>J41*1000+K41*500</f>
        <v>188530</v>
      </c>
      <c r="Q41" s="76"/>
      <c r="R41" s="54">
        <f t="shared" si="18"/>
        <v>188530</v>
      </c>
      <c r="S41" s="66"/>
      <c r="T41" s="66">
        <v>3</v>
      </c>
    </row>
    <row r="42" ht="21" customHeight="1" spans="1:20">
      <c r="A42" s="15" t="s">
        <v>45</v>
      </c>
      <c r="B42" s="15"/>
      <c r="C42" s="70">
        <f t="shared" ref="C42:H42" si="19">C43+C44</f>
        <v>435.89</v>
      </c>
      <c r="D42" s="54">
        <f>E42+F42+G42</f>
        <v>435.88</v>
      </c>
      <c r="E42" s="70">
        <f t="shared" si="19"/>
        <v>43.9</v>
      </c>
      <c r="F42" s="70">
        <f t="shared" si="19"/>
        <v>391.98</v>
      </c>
      <c r="G42" s="70">
        <f t="shared" si="19"/>
        <v>0</v>
      </c>
      <c r="H42" s="70">
        <f t="shared" si="19"/>
        <v>0</v>
      </c>
      <c r="I42" s="52">
        <f t="shared" ref="I42:I52" si="20">J42+K42+L42</f>
        <v>504.23</v>
      </c>
      <c r="J42" s="45">
        <f>SUM(J43:J46)</f>
        <v>43.9</v>
      </c>
      <c r="K42" s="45">
        <f>SUM(K43:K46)</f>
        <v>460.33</v>
      </c>
      <c r="L42" s="70">
        <f>SUM(L43:L46)</f>
        <v>0</v>
      </c>
      <c r="M42" s="70">
        <f>SUM(M43:M46)</f>
        <v>0</v>
      </c>
      <c r="N42" s="76"/>
      <c r="O42" s="70">
        <f>O43+O44</f>
        <v>74905</v>
      </c>
      <c r="P42" s="70">
        <f>P43+P44</f>
        <v>0</v>
      </c>
      <c r="Q42" s="70">
        <f>Q43+Q44</f>
        <v>0</v>
      </c>
      <c r="R42" s="54">
        <f t="shared" si="18"/>
        <v>74905</v>
      </c>
      <c r="S42" s="66"/>
      <c r="T42" s="66"/>
    </row>
    <row r="43" ht="21" customHeight="1" spans="1:20">
      <c r="A43" s="15" t="s">
        <v>45</v>
      </c>
      <c r="B43" s="62" t="s">
        <v>94</v>
      </c>
      <c r="C43" s="70">
        <v>43.95</v>
      </c>
      <c r="D43" s="54">
        <f>E43+F43+G43</f>
        <v>43.9</v>
      </c>
      <c r="E43" s="67">
        <v>43.9</v>
      </c>
      <c r="F43" s="66"/>
      <c r="G43" s="67"/>
      <c r="H43" s="67"/>
      <c r="I43" s="52">
        <f t="shared" si="20"/>
        <v>43.9</v>
      </c>
      <c r="J43" s="37">
        <v>43.9</v>
      </c>
      <c r="K43" s="52"/>
      <c r="L43" s="67"/>
      <c r="M43" s="67"/>
      <c r="N43" s="76"/>
      <c r="O43" s="76">
        <f>J43*1000+K43*500</f>
        <v>43900</v>
      </c>
      <c r="P43" s="76"/>
      <c r="Q43" s="76"/>
      <c r="R43" s="54">
        <f t="shared" si="18"/>
        <v>43900</v>
      </c>
      <c r="S43" s="66"/>
      <c r="T43" s="66">
        <v>1</v>
      </c>
    </row>
    <row r="44" ht="21" customHeight="1" spans="1:20">
      <c r="A44" s="15" t="s">
        <v>45</v>
      </c>
      <c r="B44" s="44" t="s">
        <v>95</v>
      </c>
      <c r="C44" s="70">
        <v>391.94</v>
      </c>
      <c r="D44" s="54">
        <f>E44+F44+G44</f>
        <v>391.98</v>
      </c>
      <c r="E44" s="67"/>
      <c r="F44" s="67">
        <v>391.98</v>
      </c>
      <c r="G44" s="67"/>
      <c r="H44" s="67"/>
      <c r="I44" s="52">
        <f t="shared" si="20"/>
        <v>62.01</v>
      </c>
      <c r="J44" s="37"/>
      <c r="K44" s="52">
        <v>62.01</v>
      </c>
      <c r="L44" s="67"/>
      <c r="M44" s="67"/>
      <c r="N44" s="76"/>
      <c r="O44" s="76">
        <f>J44*1000+K44*500</f>
        <v>31005</v>
      </c>
      <c r="P44" s="76"/>
      <c r="Q44" s="76"/>
      <c r="R44" s="54">
        <f t="shared" si="18"/>
        <v>31005</v>
      </c>
      <c r="S44" s="66"/>
      <c r="T44" s="66">
        <v>1</v>
      </c>
    </row>
    <row r="45" customFormat="1" ht="21" customHeight="1" spans="1:20">
      <c r="A45" s="15" t="s">
        <v>45</v>
      </c>
      <c r="B45" s="44" t="s">
        <v>95</v>
      </c>
      <c r="C45" s="70"/>
      <c r="D45" s="54"/>
      <c r="E45" s="67"/>
      <c r="F45" s="67"/>
      <c r="G45" s="67"/>
      <c r="H45" s="67"/>
      <c r="I45" s="52">
        <f t="shared" si="20"/>
        <v>228.69</v>
      </c>
      <c r="J45" s="37"/>
      <c r="K45" s="52">
        <v>228.69</v>
      </c>
      <c r="L45" s="67"/>
      <c r="M45" s="67"/>
      <c r="N45" s="76"/>
      <c r="O45" s="76"/>
      <c r="P45" s="76">
        <f>J45*1000+K45*500</f>
        <v>114345</v>
      </c>
      <c r="Q45" s="76"/>
      <c r="R45" s="54">
        <f t="shared" si="18"/>
        <v>114345</v>
      </c>
      <c r="S45" s="66"/>
      <c r="T45" s="66">
        <v>3</v>
      </c>
    </row>
    <row r="46" s="31" customFormat="1" ht="21" customHeight="1" spans="1:20">
      <c r="A46" s="15" t="s">
        <v>45</v>
      </c>
      <c r="B46" s="62" t="s">
        <v>47</v>
      </c>
      <c r="C46" s="70"/>
      <c r="D46" s="54"/>
      <c r="E46" s="67"/>
      <c r="F46" s="67"/>
      <c r="G46" s="67"/>
      <c r="H46" s="67"/>
      <c r="I46" s="52">
        <f t="shared" si="20"/>
        <v>169.63</v>
      </c>
      <c r="J46" s="37"/>
      <c r="K46" s="52">
        <v>169.63</v>
      </c>
      <c r="L46" s="67"/>
      <c r="M46" s="67"/>
      <c r="N46" s="76"/>
      <c r="O46" s="76">
        <f>J46*1000+K46*500</f>
        <v>84815</v>
      </c>
      <c r="P46" s="76"/>
      <c r="Q46" s="76"/>
      <c r="R46" s="54">
        <f t="shared" si="18"/>
        <v>84815</v>
      </c>
      <c r="S46" s="66"/>
      <c r="T46" s="66">
        <v>1</v>
      </c>
    </row>
    <row r="47" ht="21" customHeight="1" spans="1:20">
      <c r="A47" s="15" t="s">
        <v>48</v>
      </c>
      <c r="B47" s="62"/>
      <c r="C47" s="70">
        <f t="shared" ref="C47:H47" si="21">C48+C49+C50</f>
        <v>74.95</v>
      </c>
      <c r="D47" s="54">
        <f t="shared" ref="D47:D52" si="22">E47+F47+G47</f>
        <v>74.89</v>
      </c>
      <c r="E47" s="70">
        <f t="shared" si="21"/>
        <v>40.29</v>
      </c>
      <c r="F47" s="70">
        <f t="shared" si="21"/>
        <v>0</v>
      </c>
      <c r="G47" s="70">
        <f t="shared" si="21"/>
        <v>34.6</v>
      </c>
      <c r="H47" s="70">
        <f t="shared" si="21"/>
        <v>1142</v>
      </c>
      <c r="I47" s="52">
        <f t="shared" si="20"/>
        <v>74.89</v>
      </c>
      <c r="J47" s="45">
        <f t="shared" ref="J47:M47" si="23">J48+J49+J50</f>
        <v>40.29</v>
      </c>
      <c r="K47" s="45">
        <f t="shared" si="23"/>
        <v>0</v>
      </c>
      <c r="L47" s="70">
        <f t="shared" si="23"/>
        <v>34.6</v>
      </c>
      <c r="M47" s="70">
        <f t="shared" si="23"/>
        <v>1142</v>
      </c>
      <c r="N47" s="76"/>
      <c r="O47" s="70">
        <f>O48+O49+O50</f>
        <v>40290</v>
      </c>
      <c r="P47" s="70">
        <f>P48+P49+P50</f>
        <v>0</v>
      </c>
      <c r="Q47" s="70">
        <f>Q48+Q49+Q50</f>
        <v>2569.5</v>
      </c>
      <c r="R47" s="54">
        <f t="shared" si="18"/>
        <v>42859.5</v>
      </c>
      <c r="S47" s="66"/>
      <c r="T47" s="66"/>
    </row>
    <row r="48" ht="21" customHeight="1" spans="1:20">
      <c r="A48" s="15" t="s">
        <v>48</v>
      </c>
      <c r="B48" s="42" t="s">
        <v>49</v>
      </c>
      <c r="C48" s="72">
        <v>21</v>
      </c>
      <c r="D48" s="54">
        <f t="shared" si="22"/>
        <v>21.01</v>
      </c>
      <c r="E48" s="71">
        <v>21.01</v>
      </c>
      <c r="F48" s="67"/>
      <c r="G48" s="67"/>
      <c r="H48" s="67"/>
      <c r="I48" s="52">
        <f t="shared" si="20"/>
        <v>21.01</v>
      </c>
      <c r="J48" s="57">
        <v>21.01</v>
      </c>
      <c r="K48" s="52"/>
      <c r="L48" s="67"/>
      <c r="M48" s="67"/>
      <c r="N48" s="76"/>
      <c r="O48" s="76">
        <f>J48*1000+K48*500</f>
        <v>21010</v>
      </c>
      <c r="P48" s="76"/>
      <c r="Q48" s="76"/>
      <c r="R48" s="54">
        <f t="shared" si="18"/>
        <v>21010</v>
      </c>
      <c r="S48" s="66"/>
      <c r="T48" s="66">
        <v>1</v>
      </c>
    </row>
    <row r="49" ht="21" customHeight="1" spans="1:20">
      <c r="A49" s="15" t="s">
        <v>48</v>
      </c>
      <c r="B49" s="42" t="s">
        <v>50</v>
      </c>
      <c r="C49" s="42">
        <v>19.35</v>
      </c>
      <c r="D49" s="54">
        <f t="shared" si="22"/>
        <v>19.28</v>
      </c>
      <c r="E49" s="70">
        <v>19.28</v>
      </c>
      <c r="F49" s="67"/>
      <c r="G49" s="67"/>
      <c r="H49" s="67"/>
      <c r="I49" s="52">
        <f t="shared" si="20"/>
        <v>19.28</v>
      </c>
      <c r="J49" s="37">
        <v>19.28</v>
      </c>
      <c r="K49" s="52"/>
      <c r="L49" s="67"/>
      <c r="M49" s="67"/>
      <c r="N49" s="76"/>
      <c r="O49" s="76">
        <f>J49*1000+K49*500</f>
        <v>19280</v>
      </c>
      <c r="P49" s="76"/>
      <c r="Q49" s="76"/>
      <c r="R49" s="54">
        <f t="shared" si="18"/>
        <v>19280</v>
      </c>
      <c r="S49" s="66"/>
      <c r="T49" s="66">
        <v>1</v>
      </c>
    </row>
    <row r="50" ht="21" customHeight="1" spans="1:20">
      <c r="A50" s="15" t="s">
        <v>48</v>
      </c>
      <c r="B50" s="66" t="s">
        <v>20</v>
      </c>
      <c r="C50" s="67">
        <v>34.6</v>
      </c>
      <c r="D50" s="54">
        <f t="shared" si="22"/>
        <v>34.6</v>
      </c>
      <c r="E50" s="70"/>
      <c r="F50" s="67"/>
      <c r="G50" s="67">
        <v>34.6</v>
      </c>
      <c r="H50" s="15">
        <v>1142</v>
      </c>
      <c r="I50" s="52">
        <f t="shared" si="20"/>
        <v>34.6</v>
      </c>
      <c r="J50" s="37"/>
      <c r="K50" s="52"/>
      <c r="L50" s="67">
        <v>34.6</v>
      </c>
      <c r="M50" s="15">
        <v>1142</v>
      </c>
      <c r="N50" s="76" t="s">
        <v>17</v>
      </c>
      <c r="O50" s="76"/>
      <c r="P50" s="76"/>
      <c r="Q50" s="76">
        <f>M50*2.25</f>
        <v>2569.5</v>
      </c>
      <c r="R50" s="54">
        <f t="shared" si="18"/>
        <v>2569.5</v>
      </c>
      <c r="S50" s="66" t="s">
        <v>13</v>
      </c>
      <c r="T50" s="66"/>
    </row>
    <row r="51" ht="21" customHeight="1" spans="1:20">
      <c r="A51" s="15" t="s">
        <v>51</v>
      </c>
      <c r="B51" s="62"/>
      <c r="C51" s="70">
        <f t="shared" ref="C51:H51" si="24">C52</f>
        <v>52.5</v>
      </c>
      <c r="D51" s="54">
        <f t="shared" si="22"/>
        <v>52.49</v>
      </c>
      <c r="E51" s="70">
        <f t="shared" si="24"/>
        <v>52.49</v>
      </c>
      <c r="F51" s="70">
        <f t="shared" si="24"/>
        <v>0</v>
      </c>
      <c r="G51" s="70">
        <f t="shared" si="24"/>
        <v>0</v>
      </c>
      <c r="H51" s="70">
        <f t="shared" si="24"/>
        <v>0</v>
      </c>
      <c r="I51" s="52">
        <f t="shared" si="20"/>
        <v>52.49</v>
      </c>
      <c r="J51" s="45">
        <f t="shared" ref="J51:M51" si="25">J52</f>
        <v>52.49</v>
      </c>
      <c r="K51" s="45">
        <f t="shared" si="25"/>
        <v>0</v>
      </c>
      <c r="L51" s="70">
        <f t="shared" si="25"/>
        <v>0</v>
      </c>
      <c r="M51" s="70">
        <f t="shared" si="25"/>
        <v>0</v>
      </c>
      <c r="N51" s="76"/>
      <c r="O51" s="70">
        <f>O52</f>
        <v>52490</v>
      </c>
      <c r="P51" s="70">
        <f>P52</f>
        <v>0</v>
      </c>
      <c r="Q51" s="70">
        <f>Q52</f>
        <v>0</v>
      </c>
      <c r="R51" s="54">
        <f t="shared" si="18"/>
        <v>52490</v>
      </c>
      <c r="S51" s="66"/>
      <c r="T51" s="66"/>
    </row>
    <row r="52" ht="21" customHeight="1" spans="1:20">
      <c r="A52" s="15" t="s">
        <v>51</v>
      </c>
      <c r="B52" s="73" t="s">
        <v>96</v>
      </c>
      <c r="C52" s="66">
        <v>52.5</v>
      </c>
      <c r="D52" s="54">
        <f t="shared" si="22"/>
        <v>52.49</v>
      </c>
      <c r="E52" s="70">
        <v>52.49</v>
      </c>
      <c r="F52" s="67"/>
      <c r="G52" s="67"/>
      <c r="H52" s="67"/>
      <c r="I52" s="52">
        <f t="shared" si="20"/>
        <v>52.49</v>
      </c>
      <c r="J52" s="45">
        <v>52.49</v>
      </c>
      <c r="K52" s="52"/>
      <c r="L52" s="67"/>
      <c r="M52" s="67"/>
      <c r="N52" s="76"/>
      <c r="O52" s="76">
        <f>J52*1000+K52*500</f>
        <v>52490</v>
      </c>
      <c r="P52" s="76"/>
      <c r="Q52" s="76"/>
      <c r="R52" s="54">
        <f t="shared" si="18"/>
        <v>52490</v>
      </c>
      <c r="S52" s="66"/>
      <c r="T52" s="66">
        <v>1</v>
      </c>
    </row>
    <row r="53" ht="21" customHeight="1" spans="1:20">
      <c r="A53" s="15" t="s">
        <v>53</v>
      </c>
      <c r="B53" s="62"/>
      <c r="C53" s="45">
        <f t="shared" ref="C53:I53" si="26">SUM(C54:C59)</f>
        <v>755.55</v>
      </c>
      <c r="D53" s="45">
        <f t="shared" si="26"/>
        <v>755.5</v>
      </c>
      <c r="E53" s="45">
        <f t="shared" si="26"/>
        <v>199.6</v>
      </c>
      <c r="F53" s="45">
        <f t="shared" si="26"/>
        <v>555.9</v>
      </c>
      <c r="G53" s="45">
        <f t="shared" si="26"/>
        <v>0</v>
      </c>
      <c r="H53" s="45">
        <f t="shared" si="26"/>
        <v>0</v>
      </c>
      <c r="I53" s="45">
        <f t="shared" si="26"/>
        <v>729.36</v>
      </c>
      <c r="J53" s="45">
        <f t="shared" ref="J53:Q53" si="27">SUM(J54:J59)</f>
        <v>199.56</v>
      </c>
      <c r="K53" s="45">
        <f t="shared" si="27"/>
        <v>529.8</v>
      </c>
      <c r="L53" s="45">
        <f t="shared" si="27"/>
        <v>0</v>
      </c>
      <c r="M53" s="45">
        <f t="shared" si="27"/>
        <v>0</v>
      </c>
      <c r="N53" s="76"/>
      <c r="O53" s="45">
        <f>SUM(O54:O59)</f>
        <v>288275</v>
      </c>
      <c r="P53" s="45">
        <f>SUM(P54:P59)</f>
        <v>176185</v>
      </c>
      <c r="Q53" s="45">
        <f>SUM(Q54:Q59)</f>
        <v>0</v>
      </c>
      <c r="R53" s="54">
        <f t="shared" si="18"/>
        <v>464460</v>
      </c>
      <c r="S53" s="66"/>
      <c r="T53" s="66"/>
    </row>
    <row r="54" ht="27" customHeight="1" spans="1:20">
      <c r="A54" s="15" t="s">
        <v>53</v>
      </c>
      <c r="B54" s="42" t="s">
        <v>54</v>
      </c>
      <c r="C54" s="66">
        <v>147.15</v>
      </c>
      <c r="D54" s="54">
        <f t="shared" ref="D54:D59" si="28">E54+F54+G54</f>
        <v>147.2</v>
      </c>
      <c r="E54" s="70">
        <v>147.2</v>
      </c>
      <c r="F54" s="67"/>
      <c r="G54" s="67"/>
      <c r="H54" s="67"/>
      <c r="I54" s="52">
        <f t="shared" ref="I54:I59" si="29">J54+K54+L54</f>
        <v>88.11</v>
      </c>
      <c r="J54" s="37">
        <v>88.11</v>
      </c>
      <c r="K54" s="52"/>
      <c r="L54" s="67"/>
      <c r="M54" s="67"/>
      <c r="N54" s="76"/>
      <c r="O54" s="76">
        <f>J54*1000+K54*500</f>
        <v>88110</v>
      </c>
      <c r="P54" s="76"/>
      <c r="Q54" s="76"/>
      <c r="R54" s="54">
        <f t="shared" si="18"/>
        <v>88110</v>
      </c>
      <c r="S54" s="66"/>
      <c r="T54" s="66">
        <v>1</v>
      </c>
    </row>
    <row r="55" customFormat="1" ht="26" customHeight="1" spans="1:20">
      <c r="A55" s="15" t="s">
        <v>53</v>
      </c>
      <c r="B55" s="42" t="s">
        <v>54</v>
      </c>
      <c r="C55" s="66"/>
      <c r="D55" s="54">
        <f t="shared" si="28"/>
        <v>0</v>
      </c>
      <c r="E55" s="70"/>
      <c r="F55" s="67"/>
      <c r="G55" s="67"/>
      <c r="H55" s="67"/>
      <c r="I55" s="52">
        <f t="shared" si="29"/>
        <v>59.09</v>
      </c>
      <c r="J55" s="37">
        <v>59.09</v>
      </c>
      <c r="K55" s="52"/>
      <c r="L55" s="67"/>
      <c r="M55" s="67"/>
      <c r="N55" s="76"/>
      <c r="O55" s="76"/>
      <c r="P55" s="76">
        <f>J55*1000+K55*500</f>
        <v>59090</v>
      </c>
      <c r="Q55" s="76"/>
      <c r="R55" s="54">
        <f t="shared" si="18"/>
        <v>59090</v>
      </c>
      <c r="S55" s="66"/>
      <c r="T55" s="66">
        <v>3</v>
      </c>
    </row>
    <row r="56" customFormat="1" ht="21" customHeight="1" spans="1:20">
      <c r="A56" s="15" t="s">
        <v>53</v>
      </c>
      <c r="B56" s="42" t="s">
        <v>43</v>
      </c>
      <c r="C56" s="66">
        <v>555.9</v>
      </c>
      <c r="D56" s="54">
        <f t="shared" si="28"/>
        <v>555.9</v>
      </c>
      <c r="E56" s="70"/>
      <c r="F56" s="67">
        <v>555.9</v>
      </c>
      <c r="G56" s="67"/>
      <c r="H56" s="67"/>
      <c r="I56" s="52">
        <f t="shared" si="29"/>
        <v>400.33</v>
      </c>
      <c r="J56" s="37"/>
      <c r="K56" s="52">
        <v>400.33</v>
      </c>
      <c r="L56" s="67"/>
      <c r="M56" s="67"/>
      <c r="N56" s="76"/>
      <c r="O56" s="76">
        <f>J56*1000+K56*500</f>
        <v>200165</v>
      </c>
      <c r="P56" s="76"/>
      <c r="Q56" s="76"/>
      <c r="R56" s="54">
        <f t="shared" si="18"/>
        <v>200165</v>
      </c>
      <c r="S56" s="66"/>
      <c r="T56" s="66">
        <v>1</v>
      </c>
    </row>
    <row r="57" customFormat="1" ht="21" customHeight="1" spans="1:20">
      <c r="A57" s="15" t="s">
        <v>53</v>
      </c>
      <c r="B57" s="42" t="s">
        <v>43</v>
      </c>
      <c r="C57" s="66"/>
      <c r="D57" s="54">
        <f t="shared" si="28"/>
        <v>0</v>
      </c>
      <c r="E57" s="70"/>
      <c r="F57" s="67"/>
      <c r="G57" s="67"/>
      <c r="H57" s="67"/>
      <c r="I57" s="52">
        <f t="shared" si="29"/>
        <v>129.47</v>
      </c>
      <c r="J57" s="37"/>
      <c r="K57" s="52">
        <v>129.47</v>
      </c>
      <c r="L57" s="67"/>
      <c r="M57" s="67"/>
      <c r="N57" s="76"/>
      <c r="O57" s="76"/>
      <c r="P57" s="76">
        <f>J57*1000+K57*500</f>
        <v>64735</v>
      </c>
      <c r="Q57" s="76"/>
      <c r="R57" s="54">
        <f t="shared" si="18"/>
        <v>64735</v>
      </c>
      <c r="S57" s="66"/>
      <c r="T57" s="66">
        <v>3</v>
      </c>
    </row>
    <row r="58" s="31" customFormat="1" ht="21" customHeight="1" spans="1:20">
      <c r="A58" s="15" t="s">
        <v>53</v>
      </c>
      <c r="B58" s="74" t="s">
        <v>97</v>
      </c>
      <c r="C58" s="66">
        <v>52.5</v>
      </c>
      <c r="D58" s="54">
        <f t="shared" si="28"/>
        <v>52.4</v>
      </c>
      <c r="E58" s="75">
        <v>52.4</v>
      </c>
      <c r="F58" s="67"/>
      <c r="G58" s="67"/>
      <c r="H58" s="67"/>
      <c r="I58" s="52">
        <f t="shared" si="29"/>
        <v>33.38</v>
      </c>
      <c r="J58" s="37">
        <v>33.38</v>
      </c>
      <c r="K58" s="52"/>
      <c r="L58" s="67"/>
      <c r="M58" s="67"/>
      <c r="N58" s="76"/>
      <c r="O58" s="76"/>
      <c r="P58" s="76">
        <f>J58*1000+K58*500</f>
        <v>33380</v>
      </c>
      <c r="Q58" s="76"/>
      <c r="R58" s="54">
        <f t="shared" si="18"/>
        <v>33380</v>
      </c>
      <c r="S58" s="66"/>
      <c r="T58" s="66">
        <v>3</v>
      </c>
    </row>
    <row r="59" ht="21" customHeight="1" spans="1:20">
      <c r="A59" s="15" t="s">
        <v>53</v>
      </c>
      <c r="B59" s="74" t="s">
        <v>98</v>
      </c>
      <c r="C59" s="66"/>
      <c r="D59" s="54"/>
      <c r="E59" s="75"/>
      <c r="F59" s="67"/>
      <c r="G59" s="67"/>
      <c r="H59" s="67"/>
      <c r="I59" s="52">
        <f t="shared" si="29"/>
        <v>18.98</v>
      </c>
      <c r="J59" s="45">
        <v>18.98</v>
      </c>
      <c r="K59" s="52"/>
      <c r="L59" s="67"/>
      <c r="M59" s="67"/>
      <c r="N59" s="76"/>
      <c r="O59" s="76"/>
      <c r="P59" s="76">
        <f>J59*1000+K59*500</f>
        <v>18980</v>
      </c>
      <c r="Q59" s="76"/>
      <c r="R59" s="54">
        <f t="shared" si="18"/>
        <v>18980</v>
      </c>
      <c r="S59" s="66"/>
      <c r="T59" s="66">
        <v>3</v>
      </c>
    </row>
    <row r="60" ht="21" customHeight="1" spans="1:20">
      <c r="A60" s="17" t="s">
        <v>56</v>
      </c>
      <c r="B60" s="62"/>
      <c r="C60" s="70">
        <f t="shared" ref="C60:H60" si="30">C61+C65</f>
        <v>2009.43</v>
      </c>
      <c r="D60" s="54">
        <f>E60+F60+G60</f>
        <v>2007.92</v>
      </c>
      <c r="E60" s="70">
        <f t="shared" si="30"/>
        <v>0</v>
      </c>
      <c r="F60" s="70">
        <f t="shared" si="30"/>
        <v>1099.72</v>
      </c>
      <c r="G60" s="70">
        <f t="shared" si="30"/>
        <v>908.2</v>
      </c>
      <c r="H60" s="70">
        <f t="shared" si="30"/>
        <v>29971</v>
      </c>
      <c r="I60" s="52">
        <f t="shared" ref="I60:I89" si="31">J60+K60+L60</f>
        <v>1957.74</v>
      </c>
      <c r="J60" s="45">
        <f>SUM(J61:J65)</f>
        <v>0</v>
      </c>
      <c r="K60" s="45">
        <f t="shared" ref="K60:M60" si="32">SUM(K61:K65)</f>
        <v>1049.54</v>
      </c>
      <c r="L60" s="70">
        <f t="shared" si="32"/>
        <v>908.2</v>
      </c>
      <c r="M60" s="70">
        <f t="shared" si="32"/>
        <v>29971</v>
      </c>
      <c r="N60" s="76"/>
      <c r="O60" s="70">
        <f>O61+O65</f>
        <v>334025</v>
      </c>
      <c r="P60" s="70">
        <f>P61+P65</f>
        <v>0</v>
      </c>
      <c r="Q60" s="70">
        <f>Q61+Q65</f>
        <v>67434.75</v>
      </c>
      <c r="R60" s="54">
        <f t="shared" si="18"/>
        <v>401459.75</v>
      </c>
      <c r="S60" s="66"/>
      <c r="T60" s="66"/>
    </row>
    <row r="61" ht="21" customHeight="1" spans="1:20">
      <c r="A61" s="17" t="s">
        <v>56</v>
      </c>
      <c r="B61" s="62" t="s">
        <v>99</v>
      </c>
      <c r="C61" s="66">
        <v>1101.23</v>
      </c>
      <c r="D61" s="54">
        <f>E61+F61+G61</f>
        <v>1099.72</v>
      </c>
      <c r="E61" s="70"/>
      <c r="F61" s="67">
        <v>1099.72</v>
      </c>
      <c r="G61" s="67"/>
      <c r="H61" s="67"/>
      <c r="I61" s="52">
        <f t="shared" si="31"/>
        <v>668.05</v>
      </c>
      <c r="J61" s="37"/>
      <c r="K61" s="52">
        <v>668.05</v>
      </c>
      <c r="L61" s="67"/>
      <c r="M61" s="67"/>
      <c r="N61" s="76"/>
      <c r="O61" s="76">
        <f>J61*1000+K61*500</f>
        <v>334025</v>
      </c>
      <c r="P61" s="76"/>
      <c r="Q61" s="76"/>
      <c r="R61" s="54">
        <f t="shared" si="18"/>
        <v>334025</v>
      </c>
      <c r="S61" s="66"/>
      <c r="T61" s="66">
        <v>1</v>
      </c>
    </row>
    <row r="62" s="31" customFormat="1" ht="21" customHeight="1" spans="1:20">
      <c r="A62" s="17" t="s">
        <v>56</v>
      </c>
      <c r="B62" s="62" t="s">
        <v>99</v>
      </c>
      <c r="C62" s="66"/>
      <c r="D62" s="54"/>
      <c r="E62" s="70"/>
      <c r="F62" s="67"/>
      <c r="G62" s="67"/>
      <c r="H62" s="67"/>
      <c r="I62" s="52">
        <f t="shared" si="31"/>
        <v>64.79</v>
      </c>
      <c r="J62" s="37"/>
      <c r="K62" s="52">
        <v>64.79</v>
      </c>
      <c r="L62" s="67"/>
      <c r="M62" s="67"/>
      <c r="N62" s="76"/>
      <c r="O62" s="76"/>
      <c r="P62" s="76">
        <f>J62*1000+K62*500</f>
        <v>32395</v>
      </c>
      <c r="Q62" s="76"/>
      <c r="R62" s="54">
        <f t="shared" si="18"/>
        <v>32395</v>
      </c>
      <c r="S62" s="66"/>
      <c r="T62" s="66">
        <v>3</v>
      </c>
    </row>
    <row r="63" s="31" customFormat="1" ht="21" customHeight="1" spans="1:20">
      <c r="A63" s="17" t="s">
        <v>56</v>
      </c>
      <c r="B63" s="62" t="s">
        <v>100</v>
      </c>
      <c r="C63" s="66"/>
      <c r="D63" s="54"/>
      <c r="E63" s="70"/>
      <c r="F63" s="67"/>
      <c r="G63" s="67"/>
      <c r="H63" s="67"/>
      <c r="I63" s="52">
        <f t="shared" si="31"/>
        <v>316.7</v>
      </c>
      <c r="J63" s="37"/>
      <c r="K63" s="52">
        <v>316.7</v>
      </c>
      <c r="L63" s="67"/>
      <c r="M63" s="67"/>
      <c r="N63" s="76"/>
      <c r="O63" s="76">
        <f>J63*1000+K63*500</f>
        <v>158350</v>
      </c>
      <c r="P63" s="76"/>
      <c r="Q63" s="76"/>
      <c r="R63" s="54">
        <f t="shared" si="18"/>
        <v>158350</v>
      </c>
      <c r="S63" s="66"/>
      <c r="T63" s="66">
        <v>1</v>
      </c>
    </row>
    <row r="64" s="31" customFormat="1" ht="21" customHeight="1" spans="1:20">
      <c r="A64" s="17" t="s">
        <v>56</v>
      </c>
      <c r="B64" s="62" t="s">
        <v>100</v>
      </c>
      <c r="C64" s="66"/>
      <c r="D64" s="54"/>
      <c r="E64" s="70"/>
      <c r="F64" s="67"/>
      <c r="G64" s="67"/>
      <c r="H64" s="67"/>
      <c r="I64" s="52">
        <f t="shared" si="31"/>
        <v>0</v>
      </c>
      <c r="J64" s="37"/>
      <c r="K64" s="52"/>
      <c r="L64" s="67"/>
      <c r="M64" s="67"/>
      <c r="N64" s="76"/>
      <c r="O64" s="76"/>
      <c r="P64" s="76">
        <f>J64*1000+K64*500</f>
        <v>0</v>
      </c>
      <c r="Q64" s="76"/>
      <c r="R64" s="54">
        <f t="shared" si="18"/>
        <v>0</v>
      </c>
      <c r="S64" s="66"/>
      <c r="T64" s="66">
        <v>3</v>
      </c>
    </row>
    <row r="65" ht="21" customHeight="1" spans="1:20">
      <c r="A65" s="17" t="s">
        <v>56</v>
      </c>
      <c r="B65" s="66" t="s">
        <v>20</v>
      </c>
      <c r="C65" s="15">
        <v>908.2</v>
      </c>
      <c r="D65" s="54">
        <f>E65+F65+G65</f>
        <v>908.2</v>
      </c>
      <c r="E65" s="70"/>
      <c r="F65" s="67"/>
      <c r="G65" s="15">
        <v>908.2</v>
      </c>
      <c r="H65" s="15">
        <v>29971</v>
      </c>
      <c r="I65" s="52">
        <f t="shared" si="31"/>
        <v>908.2</v>
      </c>
      <c r="J65" s="37"/>
      <c r="K65" s="52"/>
      <c r="L65" s="15">
        <v>908.2</v>
      </c>
      <c r="M65" s="15">
        <v>29971</v>
      </c>
      <c r="N65" s="76"/>
      <c r="O65" s="76"/>
      <c r="P65" s="76"/>
      <c r="Q65" s="76">
        <f>M65*2.25</f>
        <v>67434.75</v>
      </c>
      <c r="R65" s="54">
        <f t="shared" si="18"/>
        <v>67434.75</v>
      </c>
      <c r="S65" s="66" t="s">
        <v>13</v>
      </c>
      <c r="T65" s="66"/>
    </row>
    <row r="66" ht="21" customHeight="1" spans="1:20">
      <c r="A66" s="15" t="s">
        <v>58</v>
      </c>
      <c r="B66" s="62"/>
      <c r="C66" s="70">
        <f t="shared" ref="C66:H66" si="33">C67+C68+C71</f>
        <v>1638.86</v>
      </c>
      <c r="D66" s="54">
        <f>E66+F66+G66</f>
        <v>1638.87</v>
      </c>
      <c r="E66" s="70">
        <f t="shared" si="33"/>
        <v>0</v>
      </c>
      <c r="F66" s="70">
        <f t="shared" si="33"/>
        <v>1208.87</v>
      </c>
      <c r="G66" s="70">
        <f t="shared" si="33"/>
        <v>430</v>
      </c>
      <c r="H66" s="70">
        <f t="shared" si="33"/>
        <v>14190</v>
      </c>
      <c r="I66" s="52">
        <f t="shared" si="31"/>
        <v>1104.92</v>
      </c>
      <c r="J66" s="45">
        <f>SUM(J67:J71)</f>
        <v>0</v>
      </c>
      <c r="K66" s="45">
        <f t="shared" ref="K66:M66" si="34">SUM(K67:K71)</f>
        <v>674.92</v>
      </c>
      <c r="L66" s="70">
        <f t="shared" si="34"/>
        <v>430</v>
      </c>
      <c r="M66" s="70">
        <f t="shared" si="34"/>
        <v>14190</v>
      </c>
      <c r="N66" s="76"/>
      <c r="O66" s="70">
        <f>O67+O68+O71</f>
        <v>41555</v>
      </c>
      <c r="P66" s="70">
        <f>P67+P68+P71</f>
        <v>94465</v>
      </c>
      <c r="Q66" s="70">
        <f>Q67+Q68+Q71</f>
        <v>31927.5</v>
      </c>
      <c r="R66" s="54">
        <f t="shared" si="18"/>
        <v>167947.5</v>
      </c>
      <c r="S66" s="66"/>
      <c r="T66" s="66"/>
    </row>
    <row r="67" ht="21" customHeight="1" spans="1:20">
      <c r="A67" s="15" t="s">
        <v>58</v>
      </c>
      <c r="B67" s="44" t="s">
        <v>59</v>
      </c>
      <c r="C67" s="62">
        <v>591.15</v>
      </c>
      <c r="D67" s="54">
        <f>E67+F67+G67</f>
        <v>591.14</v>
      </c>
      <c r="E67" s="79"/>
      <c r="F67" s="66">
        <v>591.14</v>
      </c>
      <c r="G67" s="66"/>
      <c r="H67" s="66"/>
      <c r="I67" s="52">
        <f t="shared" si="31"/>
        <v>188.93</v>
      </c>
      <c r="J67" s="37"/>
      <c r="K67" s="58">
        <v>188.93</v>
      </c>
      <c r="L67" s="66"/>
      <c r="M67" s="66"/>
      <c r="N67" s="76"/>
      <c r="O67" s="76"/>
      <c r="P67" s="76">
        <f>J67*1000+K67*500</f>
        <v>94465</v>
      </c>
      <c r="Q67" s="76"/>
      <c r="R67" s="54">
        <f t="shared" si="18"/>
        <v>94465</v>
      </c>
      <c r="S67" s="66"/>
      <c r="T67" s="66">
        <v>3</v>
      </c>
    </row>
    <row r="68" ht="21" customHeight="1" spans="1:20">
      <c r="A68" s="15" t="s">
        <v>58</v>
      </c>
      <c r="B68" s="44" t="s">
        <v>60</v>
      </c>
      <c r="C68" s="79">
        <v>617.71</v>
      </c>
      <c r="D68" s="54">
        <f>E68+F68+G68</f>
        <v>617.73</v>
      </c>
      <c r="E68" s="79"/>
      <c r="F68" s="66">
        <v>617.73</v>
      </c>
      <c r="G68" s="66"/>
      <c r="H68" s="66"/>
      <c r="I68" s="52">
        <f t="shared" si="31"/>
        <v>83.11</v>
      </c>
      <c r="J68" s="37"/>
      <c r="K68" s="58">
        <v>83.11</v>
      </c>
      <c r="L68" s="66"/>
      <c r="M68" s="66"/>
      <c r="N68" s="76"/>
      <c r="O68" s="76">
        <f>J68*1000+K68*500</f>
        <v>41555</v>
      </c>
      <c r="P68" s="76"/>
      <c r="Q68" s="76"/>
      <c r="R68" s="54">
        <f t="shared" si="18"/>
        <v>41555</v>
      </c>
      <c r="S68" s="66"/>
      <c r="T68" s="66">
        <v>1</v>
      </c>
    </row>
    <row r="69" s="31" customFormat="1" ht="21" customHeight="1" spans="1:20">
      <c r="A69" s="15" t="s">
        <v>58</v>
      </c>
      <c r="B69" s="44" t="s">
        <v>60</v>
      </c>
      <c r="C69" s="79"/>
      <c r="D69" s="54"/>
      <c r="E69" s="79"/>
      <c r="F69" s="66"/>
      <c r="G69" s="66"/>
      <c r="H69" s="66"/>
      <c r="I69" s="52">
        <f t="shared" si="31"/>
        <v>361.81</v>
      </c>
      <c r="J69" s="37"/>
      <c r="K69" s="58">
        <v>361.81</v>
      </c>
      <c r="L69" s="66"/>
      <c r="M69" s="66"/>
      <c r="N69" s="76"/>
      <c r="O69" s="76"/>
      <c r="P69" s="76">
        <f>J69*1000+K69*500</f>
        <v>180905</v>
      </c>
      <c r="Q69" s="76"/>
      <c r="R69" s="54">
        <f t="shared" si="18"/>
        <v>180905</v>
      </c>
      <c r="S69" s="66"/>
      <c r="T69" s="66">
        <v>3</v>
      </c>
    </row>
    <row r="70" s="31" customFormat="1" ht="21" customHeight="1" spans="1:20">
      <c r="A70" s="15" t="s">
        <v>58</v>
      </c>
      <c r="B70" s="62" t="s">
        <v>27</v>
      </c>
      <c r="C70" s="79"/>
      <c r="D70" s="54"/>
      <c r="E70" s="79"/>
      <c r="F70" s="66"/>
      <c r="G70" s="66"/>
      <c r="H70" s="66"/>
      <c r="I70" s="52">
        <f t="shared" si="31"/>
        <v>41.07</v>
      </c>
      <c r="J70" s="37"/>
      <c r="K70" s="58">
        <v>41.07</v>
      </c>
      <c r="L70" s="66"/>
      <c r="M70" s="66"/>
      <c r="N70" s="76"/>
      <c r="O70" s="76">
        <f>J70*1000+K70*500</f>
        <v>20535</v>
      </c>
      <c r="P70" s="76"/>
      <c r="Q70" s="76"/>
      <c r="R70" s="54">
        <f t="shared" si="18"/>
        <v>20535</v>
      </c>
      <c r="S70" s="66"/>
      <c r="T70" s="66">
        <v>1</v>
      </c>
    </row>
    <row r="71" ht="21" customHeight="1" spans="1:20">
      <c r="A71" s="15" t="s">
        <v>58</v>
      </c>
      <c r="B71" s="66" t="s">
        <v>20</v>
      </c>
      <c r="C71" s="79">
        <v>430</v>
      </c>
      <c r="D71" s="54">
        <f>E71+F71+G71</f>
        <v>430</v>
      </c>
      <c r="E71" s="79"/>
      <c r="F71" s="66"/>
      <c r="G71" s="15">
        <v>430</v>
      </c>
      <c r="H71" s="15">
        <f>G71*33</f>
        <v>14190</v>
      </c>
      <c r="I71" s="52">
        <f t="shared" si="31"/>
        <v>430</v>
      </c>
      <c r="J71" s="37"/>
      <c r="K71" s="58"/>
      <c r="L71" s="15">
        <v>430</v>
      </c>
      <c r="M71" s="15">
        <f>L71*33</f>
        <v>14190</v>
      </c>
      <c r="N71" s="76"/>
      <c r="O71" s="76"/>
      <c r="P71" s="76"/>
      <c r="Q71" s="76">
        <f>M71*2.25</f>
        <v>31927.5</v>
      </c>
      <c r="R71" s="54">
        <f t="shared" ref="R71:R93" si="35">O71+P71+Q71</f>
        <v>31927.5</v>
      </c>
      <c r="S71" s="66" t="s">
        <v>13</v>
      </c>
      <c r="T71" s="66"/>
    </row>
    <row r="72" ht="21" customHeight="1" spans="1:20">
      <c r="A72" s="74" t="s">
        <v>61</v>
      </c>
      <c r="B72" s="74"/>
      <c r="C72" s="80">
        <f t="shared" ref="C72:I72" si="36">SUM(C73:C79)</f>
        <v>1974.52</v>
      </c>
      <c r="D72" s="80">
        <f t="shared" si="36"/>
        <v>1974.85</v>
      </c>
      <c r="E72" s="80">
        <f t="shared" si="36"/>
        <v>27.17</v>
      </c>
      <c r="F72" s="80">
        <f t="shared" si="36"/>
        <v>1016.12</v>
      </c>
      <c r="G72" s="80">
        <f t="shared" si="36"/>
        <v>931.56</v>
      </c>
      <c r="H72" s="80">
        <f t="shared" si="36"/>
        <v>30742</v>
      </c>
      <c r="I72" s="80">
        <f t="shared" si="36"/>
        <v>1950.09</v>
      </c>
      <c r="J72" s="80">
        <f t="shared" ref="J72:Q72" si="37">SUM(J73:J79)</f>
        <v>27.17</v>
      </c>
      <c r="K72" s="80">
        <f t="shared" si="37"/>
        <v>991.36</v>
      </c>
      <c r="L72" s="80">
        <f t="shared" si="37"/>
        <v>931.56</v>
      </c>
      <c r="M72" s="80">
        <f t="shared" si="37"/>
        <v>30742</v>
      </c>
      <c r="N72" s="76"/>
      <c r="O72" s="80">
        <f t="shared" si="37"/>
        <v>237715</v>
      </c>
      <c r="P72" s="80">
        <f t="shared" si="37"/>
        <v>285135</v>
      </c>
      <c r="Q72" s="80">
        <f t="shared" si="37"/>
        <v>69169.5</v>
      </c>
      <c r="R72" s="54">
        <f t="shared" si="35"/>
        <v>592019.5</v>
      </c>
      <c r="S72" s="66"/>
      <c r="T72" s="66"/>
    </row>
    <row r="73" ht="21" customHeight="1" spans="1:20">
      <c r="A73" s="15" t="s">
        <v>61</v>
      </c>
      <c r="B73" s="42" t="s">
        <v>101</v>
      </c>
      <c r="C73" s="42">
        <v>17.25</v>
      </c>
      <c r="D73" s="54">
        <f>E73+F73+G73</f>
        <v>17.17</v>
      </c>
      <c r="E73" s="42">
        <v>17.17</v>
      </c>
      <c r="F73" s="42"/>
      <c r="G73" s="42"/>
      <c r="H73" s="42"/>
      <c r="I73" s="52">
        <f t="shared" si="31"/>
        <v>17.17</v>
      </c>
      <c r="J73" s="82">
        <v>17.17</v>
      </c>
      <c r="K73" s="82"/>
      <c r="L73" s="75"/>
      <c r="M73" s="75"/>
      <c r="N73" s="76"/>
      <c r="O73" s="76">
        <f>J73*1000+K73*500</f>
        <v>17170</v>
      </c>
      <c r="P73" s="76"/>
      <c r="Q73" s="76"/>
      <c r="R73" s="54">
        <f t="shared" si="35"/>
        <v>17170</v>
      </c>
      <c r="S73" s="66"/>
      <c r="T73" s="66">
        <v>1</v>
      </c>
    </row>
    <row r="74" ht="21" customHeight="1" spans="1:20">
      <c r="A74" s="15" t="s">
        <v>61</v>
      </c>
      <c r="B74" s="42" t="s">
        <v>102</v>
      </c>
      <c r="C74" s="42">
        <v>9.6</v>
      </c>
      <c r="D74" s="54">
        <f>E74+F74+G74</f>
        <v>10</v>
      </c>
      <c r="E74" s="79">
        <v>10</v>
      </c>
      <c r="F74" s="66"/>
      <c r="G74" s="66"/>
      <c r="H74" s="66"/>
      <c r="I74" s="52">
        <f t="shared" si="31"/>
        <v>10</v>
      </c>
      <c r="J74" s="37">
        <v>10</v>
      </c>
      <c r="K74" s="37"/>
      <c r="L74" s="66"/>
      <c r="M74" s="66"/>
      <c r="N74" s="76"/>
      <c r="O74" s="76">
        <f>J74*1000+K74*500</f>
        <v>10000</v>
      </c>
      <c r="P74" s="76"/>
      <c r="Q74" s="76"/>
      <c r="R74" s="54">
        <f t="shared" si="35"/>
        <v>10000</v>
      </c>
      <c r="S74" s="66"/>
      <c r="T74" s="66">
        <v>1</v>
      </c>
    </row>
    <row r="75" ht="21" customHeight="1" spans="1:20">
      <c r="A75" s="15" t="s">
        <v>61</v>
      </c>
      <c r="B75" s="44" t="s">
        <v>63</v>
      </c>
      <c r="C75" s="79">
        <v>863.43</v>
      </c>
      <c r="D75" s="54">
        <f>E75+F75+G75</f>
        <v>863.44</v>
      </c>
      <c r="E75" s="79"/>
      <c r="F75" s="66">
        <v>863.44</v>
      </c>
      <c r="G75" s="66"/>
      <c r="H75" s="66"/>
      <c r="I75" s="52">
        <f t="shared" si="31"/>
        <v>344.2</v>
      </c>
      <c r="J75" s="37"/>
      <c r="K75" s="58">
        <v>344.2</v>
      </c>
      <c r="L75" s="66"/>
      <c r="M75" s="66"/>
      <c r="N75" s="76"/>
      <c r="O75" s="76">
        <f>J75*1000+K75*500</f>
        <v>172100</v>
      </c>
      <c r="P75" s="76"/>
      <c r="Q75" s="76"/>
      <c r="R75" s="54">
        <f t="shared" si="35"/>
        <v>172100</v>
      </c>
      <c r="S75" s="66"/>
      <c r="T75" s="66">
        <v>1</v>
      </c>
    </row>
    <row r="76" s="31" customFormat="1" ht="21" customHeight="1" spans="1:20">
      <c r="A76" s="15" t="s">
        <v>61</v>
      </c>
      <c r="B76" s="44" t="s">
        <v>63</v>
      </c>
      <c r="C76" s="79"/>
      <c r="D76" s="54"/>
      <c r="E76" s="79"/>
      <c r="F76" s="66"/>
      <c r="G76" s="66"/>
      <c r="H76" s="66"/>
      <c r="I76" s="52">
        <f t="shared" si="31"/>
        <v>560.6</v>
      </c>
      <c r="J76" s="37"/>
      <c r="K76" s="58">
        <v>560.6</v>
      </c>
      <c r="L76" s="66"/>
      <c r="M76" s="66"/>
      <c r="N76" s="76"/>
      <c r="O76" s="76"/>
      <c r="P76" s="76">
        <f>J76*1000+K76*500</f>
        <v>280300</v>
      </c>
      <c r="Q76" s="76"/>
      <c r="R76" s="54">
        <f t="shared" si="35"/>
        <v>280300</v>
      </c>
      <c r="S76" s="66"/>
      <c r="T76" s="66">
        <v>3</v>
      </c>
    </row>
    <row r="77" ht="21" customHeight="1" spans="1:20">
      <c r="A77" s="15" t="s">
        <v>61</v>
      </c>
      <c r="B77" s="44" t="s">
        <v>33</v>
      </c>
      <c r="C77" s="81">
        <v>152.68</v>
      </c>
      <c r="D77" s="54">
        <f>E77+F77+G77</f>
        <v>152.68</v>
      </c>
      <c r="E77" s="81"/>
      <c r="F77" s="81">
        <v>152.68</v>
      </c>
      <c r="G77" s="66"/>
      <c r="H77" s="66"/>
      <c r="I77" s="52">
        <f t="shared" si="31"/>
        <v>76.89</v>
      </c>
      <c r="J77" s="46"/>
      <c r="K77" s="46">
        <v>76.89</v>
      </c>
      <c r="L77" s="66"/>
      <c r="M77" s="66"/>
      <c r="N77" s="76"/>
      <c r="O77" s="76">
        <f>J77*1000+K77*500</f>
        <v>38445</v>
      </c>
      <c r="P77" s="76"/>
      <c r="Q77" s="76"/>
      <c r="R77" s="54">
        <f t="shared" si="35"/>
        <v>38445</v>
      </c>
      <c r="S77" s="66"/>
      <c r="T77" s="66">
        <v>1</v>
      </c>
    </row>
    <row r="78" s="31" customFormat="1" ht="21" customHeight="1" spans="1:20">
      <c r="A78" s="15" t="s">
        <v>61</v>
      </c>
      <c r="B78" s="44" t="s">
        <v>33</v>
      </c>
      <c r="C78" s="81"/>
      <c r="D78" s="54"/>
      <c r="E78" s="81"/>
      <c r="F78" s="81"/>
      <c r="G78" s="66"/>
      <c r="H78" s="66"/>
      <c r="I78" s="52">
        <f t="shared" si="31"/>
        <v>9.67</v>
      </c>
      <c r="J78" s="46"/>
      <c r="K78" s="46">
        <v>9.67</v>
      </c>
      <c r="L78" s="66"/>
      <c r="M78" s="66"/>
      <c r="N78" s="76"/>
      <c r="O78" s="76"/>
      <c r="P78" s="76">
        <f>J78*1000+K78*500</f>
        <v>4835</v>
      </c>
      <c r="Q78" s="76"/>
      <c r="R78" s="54">
        <f t="shared" si="35"/>
        <v>4835</v>
      </c>
      <c r="S78" s="66"/>
      <c r="T78" s="66">
        <v>3</v>
      </c>
    </row>
    <row r="79" ht="21" customHeight="1" spans="1:20">
      <c r="A79" s="15" t="s">
        <v>61</v>
      </c>
      <c r="B79" s="66" t="s">
        <v>20</v>
      </c>
      <c r="C79" s="15">
        <v>931.56</v>
      </c>
      <c r="D79" s="54">
        <f t="shared" ref="D79:D89" si="38">E79+F79+G79</f>
        <v>931.56</v>
      </c>
      <c r="E79" s="81"/>
      <c r="F79" s="66"/>
      <c r="G79" s="15">
        <v>931.56</v>
      </c>
      <c r="H79" s="15">
        <v>30742</v>
      </c>
      <c r="I79" s="52">
        <f t="shared" si="31"/>
        <v>931.56</v>
      </c>
      <c r="J79" s="46"/>
      <c r="K79" s="58"/>
      <c r="L79" s="15">
        <v>931.56</v>
      </c>
      <c r="M79" s="15">
        <v>30742</v>
      </c>
      <c r="N79" s="76" t="s">
        <v>17</v>
      </c>
      <c r="O79" s="76"/>
      <c r="P79" s="76"/>
      <c r="Q79" s="76">
        <f>M79*2.25</f>
        <v>69169.5</v>
      </c>
      <c r="R79" s="54">
        <f t="shared" si="35"/>
        <v>69169.5</v>
      </c>
      <c r="S79" s="66" t="s">
        <v>13</v>
      </c>
      <c r="T79" s="66"/>
    </row>
    <row r="80" ht="21" customHeight="1" spans="1:20">
      <c r="A80" s="15" t="s">
        <v>64</v>
      </c>
      <c r="B80" s="15"/>
      <c r="C80" s="42">
        <f t="shared" ref="C80:H80" si="39">C81+C82+C83</f>
        <v>240.75</v>
      </c>
      <c r="D80" s="54">
        <f t="shared" si="38"/>
        <v>240.77</v>
      </c>
      <c r="E80" s="42">
        <f t="shared" si="39"/>
        <v>41.57</v>
      </c>
      <c r="F80" s="42">
        <f t="shared" si="39"/>
        <v>0</v>
      </c>
      <c r="G80" s="42">
        <f t="shared" si="39"/>
        <v>199.2</v>
      </c>
      <c r="H80" s="42">
        <f t="shared" si="39"/>
        <v>6574</v>
      </c>
      <c r="I80" s="52">
        <f t="shared" si="31"/>
        <v>240.77</v>
      </c>
      <c r="J80" s="82">
        <f t="shared" ref="J80:M80" si="40">J81+J82+J83</f>
        <v>41.57</v>
      </c>
      <c r="K80" s="82">
        <f t="shared" si="40"/>
        <v>0</v>
      </c>
      <c r="L80" s="42">
        <f t="shared" si="40"/>
        <v>199.2</v>
      </c>
      <c r="M80" s="42">
        <f t="shared" si="40"/>
        <v>6574</v>
      </c>
      <c r="N80" s="76"/>
      <c r="O80" s="42">
        <f>O81+O82+O83</f>
        <v>41570</v>
      </c>
      <c r="P80" s="42">
        <f>P81+P82+P83</f>
        <v>0</v>
      </c>
      <c r="Q80" s="42">
        <f>Q81+Q82+Q83</f>
        <v>14791.5</v>
      </c>
      <c r="R80" s="54">
        <f t="shared" si="35"/>
        <v>56361.5</v>
      </c>
      <c r="S80" s="66"/>
      <c r="T80" s="66"/>
    </row>
    <row r="81" ht="21" customHeight="1" spans="1:20">
      <c r="A81" s="15" t="s">
        <v>64</v>
      </c>
      <c r="B81" s="42" t="s">
        <v>65</v>
      </c>
      <c r="C81" s="66">
        <v>23.25</v>
      </c>
      <c r="D81" s="54">
        <f t="shared" si="38"/>
        <v>23.2</v>
      </c>
      <c r="E81" s="81">
        <v>23.2</v>
      </c>
      <c r="F81" s="66"/>
      <c r="G81" s="66"/>
      <c r="H81" s="66"/>
      <c r="I81" s="52">
        <f t="shared" si="31"/>
        <v>23.2</v>
      </c>
      <c r="J81" s="46">
        <v>23.2</v>
      </c>
      <c r="K81" s="58"/>
      <c r="L81" s="66"/>
      <c r="M81" s="66"/>
      <c r="N81" s="76"/>
      <c r="O81" s="76">
        <f>J81*1000+K81*500</f>
        <v>23200</v>
      </c>
      <c r="P81" s="76"/>
      <c r="Q81" s="76"/>
      <c r="R81" s="54">
        <f t="shared" si="35"/>
        <v>23200</v>
      </c>
      <c r="S81" s="66"/>
      <c r="T81" s="66">
        <v>1</v>
      </c>
    </row>
    <row r="82" ht="21" customHeight="1" spans="1:20">
      <c r="A82" s="15" t="s">
        <v>64</v>
      </c>
      <c r="B82" s="42" t="s">
        <v>66</v>
      </c>
      <c r="C82" s="66">
        <v>18.3</v>
      </c>
      <c r="D82" s="54">
        <f t="shared" si="38"/>
        <v>18.37</v>
      </c>
      <c r="E82" s="81">
        <v>18.37</v>
      </c>
      <c r="F82" s="66"/>
      <c r="G82" s="66"/>
      <c r="H82" s="66"/>
      <c r="I82" s="52">
        <f t="shared" si="31"/>
        <v>18.37</v>
      </c>
      <c r="J82" s="46">
        <v>18.37</v>
      </c>
      <c r="K82" s="58"/>
      <c r="L82" s="66"/>
      <c r="M82" s="66"/>
      <c r="N82" s="76"/>
      <c r="O82" s="76">
        <f>J82*1000+K82*500</f>
        <v>18370</v>
      </c>
      <c r="P82" s="76"/>
      <c r="Q82" s="76"/>
      <c r="R82" s="54">
        <f t="shared" si="35"/>
        <v>18370</v>
      </c>
      <c r="S82" s="66"/>
      <c r="T82" s="66">
        <v>1</v>
      </c>
    </row>
    <row r="83" ht="20" customHeight="1" spans="1:20">
      <c r="A83" s="15" t="s">
        <v>64</v>
      </c>
      <c r="B83" s="66" t="s">
        <v>20</v>
      </c>
      <c r="C83" s="15">
        <v>199.2</v>
      </c>
      <c r="D83" s="54">
        <f t="shared" si="38"/>
        <v>199.2</v>
      </c>
      <c r="E83" s="81"/>
      <c r="F83" s="66"/>
      <c r="G83" s="15">
        <v>199.2</v>
      </c>
      <c r="H83" s="15">
        <v>6574</v>
      </c>
      <c r="I83" s="52">
        <f t="shared" si="31"/>
        <v>199.2</v>
      </c>
      <c r="J83" s="46"/>
      <c r="K83" s="58"/>
      <c r="L83" s="15">
        <v>199.2</v>
      </c>
      <c r="M83" s="15">
        <v>6574</v>
      </c>
      <c r="N83" s="76"/>
      <c r="O83" s="76"/>
      <c r="P83" s="76"/>
      <c r="Q83" s="76">
        <f>M83*2.25</f>
        <v>14791.5</v>
      </c>
      <c r="R83" s="54">
        <f t="shared" si="35"/>
        <v>14791.5</v>
      </c>
      <c r="S83" s="66" t="s">
        <v>13</v>
      </c>
      <c r="T83" s="66"/>
    </row>
    <row r="84" ht="21" customHeight="1" spans="1:20">
      <c r="A84" s="15" t="s">
        <v>67</v>
      </c>
      <c r="B84" s="15"/>
      <c r="C84" s="42">
        <f t="shared" ref="C84:H84" si="41">C85+C86+C87+C88</f>
        <v>472.85</v>
      </c>
      <c r="D84" s="54">
        <f t="shared" si="38"/>
        <v>472.84</v>
      </c>
      <c r="E84" s="42">
        <f t="shared" si="41"/>
        <v>56.84</v>
      </c>
      <c r="F84" s="42">
        <f t="shared" si="41"/>
        <v>0</v>
      </c>
      <c r="G84" s="42">
        <f t="shared" si="41"/>
        <v>416</v>
      </c>
      <c r="H84" s="42">
        <f t="shared" si="41"/>
        <v>13728</v>
      </c>
      <c r="I84" s="52">
        <f t="shared" si="31"/>
        <v>472.84</v>
      </c>
      <c r="J84" s="82">
        <f t="shared" ref="J84:M84" si="42">J85+J86+J87+J88</f>
        <v>56.84</v>
      </c>
      <c r="K84" s="82">
        <f t="shared" si="42"/>
        <v>0</v>
      </c>
      <c r="L84" s="42">
        <f t="shared" si="42"/>
        <v>416</v>
      </c>
      <c r="M84" s="42">
        <f t="shared" si="42"/>
        <v>13728</v>
      </c>
      <c r="N84" s="76"/>
      <c r="O84" s="42">
        <f>O85+O86+O87+O88</f>
        <v>56840</v>
      </c>
      <c r="P84" s="42">
        <f>P85+P86+P87+P88</f>
        <v>0</v>
      </c>
      <c r="Q84" s="42">
        <f>Q85+Q86+Q87+Q88</f>
        <v>30888</v>
      </c>
      <c r="R84" s="54">
        <f t="shared" si="35"/>
        <v>87728</v>
      </c>
      <c r="S84" s="66"/>
      <c r="T84" s="66"/>
    </row>
    <row r="85" ht="21" customHeight="1" spans="1:20">
      <c r="A85" s="15" t="s">
        <v>67</v>
      </c>
      <c r="B85" s="42" t="s">
        <v>68</v>
      </c>
      <c r="C85" s="72">
        <v>27.9</v>
      </c>
      <c r="D85" s="54">
        <f t="shared" si="38"/>
        <v>27.94</v>
      </c>
      <c r="E85" s="71">
        <v>27.94</v>
      </c>
      <c r="F85" s="66"/>
      <c r="G85" s="66"/>
      <c r="H85" s="66"/>
      <c r="I85" s="52">
        <f t="shared" si="31"/>
        <v>27.94</v>
      </c>
      <c r="J85" s="83">
        <v>27.94</v>
      </c>
      <c r="K85" s="58"/>
      <c r="L85" s="66"/>
      <c r="M85" s="66"/>
      <c r="N85" s="76"/>
      <c r="O85" s="76">
        <f>J85*1000+K85*500</f>
        <v>27940</v>
      </c>
      <c r="P85" s="76"/>
      <c r="Q85" s="76"/>
      <c r="R85" s="54">
        <f t="shared" si="35"/>
        <v>27940</v>
      </c>
      <c r="S85" s="66"/>
      <c r="T85" s="66">
        <v>1</v>
      </c>
    </row>
    <row r="86" ht="21" customHeight="1" spans="1:20">
      <c r="A86" s="15" t="s">
        <v>67</v>
      </c>
      <c r="B86" s="42" t="s">
        <v>103</v>
      </c>
      <c r="C86" s="72">
        <v>14.1</v>
      </c>
      <c r="D86" s="54">
        <f t="shared" si="38"/>
        <v>14.09</v>
      </c>
      <c r="E86" s="71">
        <v>14.09</v>
      </c>
      <c r="F86" s="66"/>
      <c r="G86" s="66"/>
      <c r="H86" s="66"/>
      <c r="I86" s="52">
        <f t="shared" si="31"/>
        <v>14.09</v>
      </c>
      <c r="J86" s="83">
        <v>14.09</v>
      </c>
      <c r="K86" s="58"/>
      <c r="L86" s="66"/>
      <c r="M86" s="66"/>
      <c r="N86" s="76"/>
      <c r="O86" s="76">
        <f>J86*1000+K86*500</f>
        <v>14090</v>
      </c>
      <c r="P86" s="76"/>
      <c r="Q86" s="76"/>
      <c r="R86" s="54">
        <f t="shared" si="35"/>
        <v>14090</v>
      </c>
      <c r="S86" s="66"/>
      <c r="T86" s="66">
        <v>1</v>
      </c>
    </row>
    <row r="87" ht="21" customHeight="1" spans="1:20">
      <c r="A87" s="15" t="s">
        <v>67</v>
      </c>
      <c r="B87" s="42" t="s">
        <v>70</v>
      </c>
      <c r="C87" s="72">
        <v>14.85</v>
      </c>
      <c r="D87" s="54">
        <f t="shared" si="38"/>
        <v>14.81</v>
      </c>
      <c r="E87" s="71">
        <v>14.81</v>
      </c>
      <c r="F87" s="66"/>
      <c r="G87" s="66"/>
      <c r="H87" s="66"/>
      <c r="I87" s="52">
        <f t="shared" si="31"/>
        <v>14.81</v>
      </c>
      <c r="J87" s="83">
        <v>14.81</v>
      </c>
      <c r="K87" s="58"/>
      <c r="L87" s="66"/>
      <c r="M87" s="66"/>
      <c r="N87" s="76"/>
      <c r="O87" s="76">
        <f>J87*1000+K87*500</f>
        <v>14810</v>
      </c>
      <c r="P87" s="76"/>
      <c r="Q87" s="76"/>
      <c r="R87" s="54">
        <f t="shared" si="35"/>
        <v>14810</v>
      </c>
      <c r="S87" s="66"/>
      <c r="T87" s="66">
        <v>1</v>
      </c>
    </row>
    <row r="88" ht="21" customHeight="1" spans="1:20">
      <c r="A88" s="15" t="s">
        <v>67</v>
      </c>
      <c r="B88" s="66" t="s">
        <v>20</v>
      </c>
      <c r="C88" s="15">
        <v>416</v>
      </c>
      <c r="D88" s="54">
        <f t="shared" si="38"/>
        <v>416</v>
      </c>
      <c r="E88" s="81"/>
      <c r="F88" s="66"/>
      <c r="G88" s="15">
        <v>416</v>
      </c>
      <c r="H88" s="15">
        <f t="shared" ref="H88:H93" si="43">G88*33</f>
        <v>13728</v>
      </c>
      <c r="I88" s="52">
        <f t="shared" si="31"/>
        <v>416</v>
      </c>
      <c r="J88" s="46"/>
      <c r="K88" s="58"/>
      <c r="L88" s="15">
        <v>416</v>
      </c>
      <c r="M88" s="15">
        <f t="shared" ref="M88:M93" si="44">L88*33</f>
        <v>13728</v>
      </c>
      <c r="N88" s="76"/>
      <c r="O88" s="76"/>
      <c r="P88" s="76"/>
      <c r="Q88" s="76">
        <f t="shared" ref="Q88:Q93" si="45">M88*2.25</f>
        <v>30888</v>
      </c>
      <c r="R88" s="54">
        <f t="shared" si="35"/>
        <v>30888</v>
      </c>
      <c r="S88" s="66" t="s">
        <v>13</v>
      </c>
      <c r="T88" s="66"/>
    </row>
    <row r="89" ht="21" customHeight="1" spans="1:20">
      <c r="A89" s="15" t="s">
        <v>71</v>
      </c>
      <c r="B89" s="66" t="s">
        <v>20</v>
      </c>
      <c r="C89" s="15">
        <v>414</v>
      </c>
      <c r="D89" s="54">
        <f t="shared" si="38"/>
        <v>414</v>
      </c>
      <c r="E89" s="15"/>
      <c r="F89" s="66"/>
      <c r="G89" s="15">
        <v>414</v>
      </c>
      <c r="H89" s="15">
        <f t="shared" si="43"/>
        <v>13662</v>
      </c>
      <c r="I89" s="52">
        <f t="shared" si="31"/>
        <v>414</v>
      </c>
      <c r="J89" s="46"/>
      <c r="K89" s="58"/>
      <c r="L89" s="15">
        <v>414</v>
      </c>
      <c r="M89" s="15">
        <f t="shared" si="44"/>
        <v>13662</v>
      </c>
      <c r="N89" s="76"/>
      <c r="O89" s="76"/>
      <c r="P89" s="76"/>
      <c r="Q89" s="76">
        <f t="shared" si="45"/>
        <v>30739.5</v>
      </c>
      <c r="R89" s="54">
        <f t="shared" si="35"/>
        <v>30739.5</v>
      </c>
      <c r="S89" s="66" t="s">
        <v>13</v>
      </c>
      <c r="T89" s="66"/>
    </row>
    <row r="90" ht="21" customHeight="1" spans="1:20">
      <c r="A90" s="15" t="s">
        <v>72</v>
      </c>
      <c r="B90" s="66" t="s">
        <v>20</v>
      </c>
      <c r="C90" s="72">
        <v>266.7</v>
      </c>
      <c r="D90" s="54">
        <f t="shared" ref="D90:D93" si="46">E90+F90+G90</f>
        <v>266.7</v>
      </c>
      <c r="E90" s="66"/>
      <c r="F90" s="66"/>
      <c r="G90" s="72">
        <v>266.7</v>
      </c>
      <c r="H90" s="15">
        <v>8801</v>
      </c>
      <c r="I90" s="52">
        <f t="shared" ref="I90:I93" si="47">J90+K90+L90</f>
        <v>266.7</v>
      </c>
      <c r="J90" s="46"/>
      <c r="K90" s="58"/>
      <c r="L90" s="72">
        <v>266.7</v>
      </c>
      <c r="M90" s="15">
        <v>8801</v>
      </c>
      <c r="N90" s="76"/>
      <c r="O90" s="76"/>
      <c r="P90" s="76"/>
      <c r="Q90" s="76">
        <f t="shared" si="45"/>
        <v>19802.25</v>
      </c>
      <c r="R90" s="54">
        <f t="shared" si="35"/>
        <v>19802.25</v>
      </c>
      <c r="S90" s="66" t="s">
        <v>13</v>
      </c>
      <c r="T90" s="66"/>
    </row>
    <row r="91" ht="21" customHeight="1" spans="1:20">
      <c r="A91" s="15" t="s">
        <v>73</v>
      </c>
      <c r="B91" s="66" t="s">
        <v>20</v>
      </c>
      <c r="C91" s="15">
        <v>200</v>
      </c>
      <c r="D91" s="54">
        <f t="shared" si="46"/>
        <v>200</v>
      </c>
      <c r="E91" s="15"/>
      <c r="F91" s="66"/>
      <c r="G91" s="15">
        <v>200</v>
      </c>
      <c r="H91" s="15">
        <f t="shared" si="43"/>
        <v>6600</v>
      </c>
      <c r="I91" s="52">
        <f t="shared" si="47"/>
        <v>200</v>
      </c>
      <c r="J91" s="46"/>
      <c r="K91" s="58"/>
      <c r="L91" s="15">
        <v>200</v>
      </c>
      <c r="M91" s="15">
        <f t="shared" si="44"/>
        <v>6600</v>
      </c>
      <c r="N91" s="76"/>
      <c r="O91" s="76"/>
      <c r="P91" s="76"/>
      <c r="Q91" s="76">
        <f t="shared" si="45"/>
        <v>14850</v>
      </c>
      <c r="R91" s="54">
        <f t="shared" si="35"/>
        <v>14850</v>
      </c>
      <c r="S91" s="66" t="s">
        <v>13</v>
      </c>
      <c r="T91" s="66"/>
    </row>
    <row r="92" ht="21" customHeight="1" spans="1:20">
      <c r="A92" s="15" t="s">
        <v>74</v>
      </c>
      <c r="B92" s="66" t="s">
        <v>20</v>
      </c>
      <c r="C92" s="15">
        <v>447</v>
      </c>
      <c r="D92" s="54">
        <f t="shared" si="46"/>
        <v>447</v>
      </c>
      <c r="E92" s="15"/>
      <c r="F92" s="66"/>
      <c r="G92" s="15">
        <v>447</v>
      </c>
      <c r="H92" s="15">
        <f t="shared" si="43"/>
        <v>14751</v>
      </c>
      <c r="I92" s="52">
        <f t="shared" si="47"/>
        <v>447</v>
      </c>
      <c r="J92" s="46"/>
      <c r="K92" s="58"/>
      <c r="L92" s="15">
        <v>447</v>
      </c>
      <c r="M92" s="15">
        <f t="shared" si="44"/>
        <v>14751</v>
      </c>
      <c r="N92" s="76"/>
      <c r="O92" s="76"/>
      <c r="P92" s="76"/>
      <c r="Q92" s="76">
        <f t="shared" si="45"/>
        <v>33189.75</v>
      </c>
      <c r="R92" s="54">
        <f t="shared" si="35"/>
        <v>33189.75</v>
      </c>
      <c r="S92" s="66" t="s">
        <v>13</v>
      </c>
      <c r="T92" s="66"/>
    </row>
    <row r="93" ht="21" customHeight="1" spans="1:20">
      <c r="A93" s="15" t="s">
        <v>75</v>
      </c>
      <c r="B93" s="66" t="s">
        <v>20</v>
      </c>
      <c r="C93" s="15">
        <v>700</v>
      </c>
      <c r="D93" s="54">
        <f t="shared" si="46"/>
        <v>700</v>
      </c>
      <c r="E93" s="15"/>
      <c r="F93" s="66"/>
      <c r="G93" s="15">
        <v>700</v>
      </c>
      <c r="H93" s="15">
        <f t="shared" si="43"/>
        <v>23100</v>
      </c>
      <c r="I93" s="52">
        <f t="shared" si="47"/>
        <v>700</v>
      </c>
      <c r="J93" s="46"/>
      <c r="K93" s="58"/>
      <c r="L93" s="15">
        <v>700</v>
      </c>
      <c r="M93" s="15">
        <f t="shared" si="44"/>
        <v>23100</v>
      </c>
      <c r="N93" s="76"/>
      <c r="O93" s="76"/>
      <c r="P93" s="76"/>
      <c r="Q93" s="76">
        <f t="shared" si="45"/>
        <v>51975</v>
      </c>
      <c r="R93" s="54">
        <f t="shared" si="35"/>
        <v>51975</v>
      </c>
      <c r="S93" s="66" t="s">
        <v>13</v>
      </c>
      <c r="T93" s="66"/>
    </row>
    <row r="94" ht="21" customHeight="1" spans="1:20">
      <c r="A94" s="15"/>
      <c r="B94" s="42"/>
      <c r="C94" s="15"/>
      <c r="D94" s="66"/>
      <c r="E94" s="15"/>
      <c r="F94" s="66"/>
      <c r="G94" s="15"/>
      <c r="H94" s="42"/>
      <c r="I94" s="52"/>
      <c r="J94" s="46"/>
      <c r="K94" s="58"/>
      <c r="L94" s="15"/>
      <c r="M94" s="42"/>
      <c r="N94" s="76"/>
      <c r="O94" s="76"/>
      <c r="P94" s="76"/>
      <c r="Q94" s="76"/>
      <c r="R94" s="61"/>
      <c r="S94" s="66"/>
      <c r="T94" s="66"/>
    </row>
    <row r="95" ht="21" customHeight="1" spans="1:20">
      <c r="A95" s="66"/>
      <c r="B95" s="66"/>
      <c r="C95" s="66"/>
      <c r="D95" s="66"/>
      <c r="E95" s="66"/>
      <c r="F95" s="66"/>
      <c r="G95" s="66"/>
      <c r="H95" s="66"/>
      <c r="I95" s="58"/>
      <c r="J95" s="58"/>
      <c r="K95" s="58"/>
      <c r="L95" s="66"/>
      <c r="M95" s="66"/>
      <c r="N95" s="76"/>
      <c r="O95" s="76"/>
      <c r="P95" s="76"/>
      <c r="Q95" s="76"/>
      <c r="R95" s="66"/>
      <c r="S95" s="66"/>
      <c r="T95" s="66"/>
    </row>
    <row r="96" ht="21" customHeight="1" spans="1:20">
      <c r="A96" s="66"/>
      <c r="B96" s="66"/>
      <c r="C96" s="66"/>
      <c r="D96" s="66"/>
      <c r="E96" s="66"/>
      <c r="F96" s="66"/>
      <c r="G96" s="66"/>
      <c r="H96" s="66"/>
      <c r="I96" s="58"/>
      <c r="J96" s="58"/>
      <c r="K96" s="58"/>
      <c r="L96" s="66"/>
      <c r="M96" s="66"/>
      <c r="N96" s="76"/>
      <c r="O96" s="76"/>
      <c r="P96" s="76"/>
      <c r="Q96" s="76"/>
      <c r="R96" s="66"/>
      <c r="S96" s="66"/>
      <c r="T96" s="66"/>
    </row>
    <row r="97" ht="21" customHeight="1"/>
    <row r="98" ht="21" customHeight="1"/>
  </sheetData>
  <autoFilter ref="A5:T96">
    <extLst/>
  </autoFilter>
  <mergeCells count="27">
    <mergeCell ref="A1:S1"/>
    <mergeCell ref="R2:S2"/>
    <mergeCell ref="D3:H3"/>
    <mergeCell ref="I3:M3"/>
    <mergeCell ref="O3:P3"/>
    <mergeCell ref="G4:H4"/>
    <mergeCell ref="L4:M4"/>
    <mergeCell ref="A3:A5"/>
    <mergeCell ref="B3:B5"/>
    <mergeCell ref="C3:C5"/>
    <mergeCell ref="D4:D5"/>
    <mergeCell ref="E4:E5"/>
    <mergeCell ref="F4:F5"/>
    <mergeCell ref="I4:I5"/>
    <mergeCell ref="J4:J5"/>
    <mergeCell ref="K4:K5"/>
    <mergeCell ref="N3:N5"/>
    <mergeCell ref="N6:N25"/>
    <mergeCell ref="N27:N49"/>
    <mergeCell ref="N50:N77"/>
    <mergeCell ref="N79:N96"/>
    <mergeCell ref="O4:O5"/>
    <mergeCell ref="P4:P5"/>
    <mergeCell ref="Q3:Q5"/>
    <mergeCell ref="R3:R5"/>
    <mergeCell ref="S3:S5"/>
    <mergeCell ref="T3:T5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6"/>
  <sheetViews>
    <sheetView workbookViewId="0">
      <selection activeCell="D2" sqref="D$1:D$1048576"/>
    </sheetView>
  </sheetViews>
  <sheetFormatPr defaultColWidth="9" defaultRowHeight="15"/>
  <cols>
    <col min="2" max="2" width="19.2857142857143" customWidth="1"/>
    <col min="3" max="3" width="26" customWidth="1"/>
    <col min="4" max="4" width="31.7142857142857" customWidth="1"/>
    <col min="5" max="6" width="9.57142857142857" style="29"/>
    <col min="7" max="7" width="9.57142857142857"/>
    <col min="9" max="9" width="9.14285714285714" customWidth="1"/>
    <col min="10" max="10" width="11.7142857142857" customWidth="1"/>
  </cols>
  <sheetData>
    <row r="1" ht="31.8" customHeight="1" spans="1:10">
      <c r="A1" s="30" t="s">
        <v>104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1"/>
      <c r="B2" s="31"/>
      <c r="C2" s="31"/>
      <c r="D2" s="31"/>
      <c r="E2" s="32"/>
      <c r="F2" s="32"/>
      <c r="G2" s="31"/>
      <c r="H2" s="31"/>
      <c r="I2" s="47" t="s">
        <v>1</v>
      </c>
      <c r="J2" s="47"/>
    </row>
    <row r="3" ht="21" customHeight="1" spans="1:10">
      <c r="A3" s="33" t="s">
        <v>2</v>
      </c>
      <c r="B3" s="33" t="s">
        <v>3</v>
      </c>
      <c r="C3" s="33" t="s">
        <v>105</v>
      </c>
      <c r="D3" s="34" t="s">
        <v>106</v>
      </c>
      <c r="E3" s="33" t="s">
        <v>6</v>
      </c>
      <c r="F3" s="33"/>
      <c r="G3" s="33"/>
      <c r="H3" s="33" t="s">
        <v>7</v>
      </c>
      <c r="I3" s="33" t="s">
        <v>8</v>
      </c>
      <c r="J3" s="33" t="s">
        <v>9</v>
      </c>
    </row>
    <row r="4" ht="21" customHeight="1" spans="1:10">
      <c r="A4" s="33"/>
      <c r="B4" s="33"/>
      <c r="C4" s="33"/>
      <c r="D4" s="36"/>
      <c r="E4" s="35" t="s">
        <v>10</v>
      </c>
      <c r="F4" s="37" t="s">
        <v>107</v>
      </c>
      <c r="G4" s="51" t="s">
        <v>12</v>
      </c>
      <c r="H4" s="33"/>
      <c r="I4" s="33"/>
      <c r="J4" s="33"/>
    </row>
    <row r="5" ht="26" customHeight="1" spans="1:10">
      <c r="A5" s="38" t="s">
        <v>16</v>
      </c>
      <c r="B5" s="38"/>
      <c r="C5" s="38"/>
      <c r="D5" s="38"/>
      <c r="E5" s="40">
        <f>SUM(E7:E46)</f>
        <v>6013.12</v>
      </c>
      <c r="F5" s="40">
        <f t="shared" ref="F5:I5" si="0">SUM(F7:F46)</f>
        <v>1413.12</v>
      </c>
      <c r="G5" s="52">
        <f t="shared" si="0"/>
        <v>4600</v>
      </c>
      <c r="H5" s="53" t="s">
        <v>108</v>
      </c>
      <c r="I5" s="60">
        <f t="shared" si="0"/>
        <v>3713120</v>
      </c>
      <c r="J5" s="61"/>
    </row>
    <row r="6" ht="26" customHeight="1" spans="1:10">
      <c r="A6" s="38"/>
      <c r="B6" s="38"/>
      <c r="C6" s="38"/>
      <c r="D6" s="38"/>
      <c r="E6" s="40"/>
      <c r="F6" s="40"/>
      <c r="G6" s="54"/>
      <c r="H6" s="55"/>
      <c r="I6" s="54"/>
      <c r="J6" s="61"/>
    </row>
    <row r="7" ht="26" customHeight="1" spans="1:10">
      <c r="A7" s="15" t="s">
        <v>18</v>
      </c>
      <c r="B7" s="42" t="s">
        <v>19</v>
      </c>
      <c r="C7" s="43" t="s">
        <v>109</v>
      </c>
      <c r="D7" s="43" t="s">
        <v>110</v>
      </c>
      <c r="E7" s="56">
        <f>F7+G7</f>
        <v>10</v>
      </c>
      <c r="F7" s="40">
        <v>10</v>
      </c>
      <c r="G7" s="52"/>
      <c r="H7" s="55"/>
      <c r="I7" s="62">
        <f>F7*1000+G7*500</f>
        <v>10000</v>
      </c>
      <c r="J7" s="62"/>
    </row>
    <row r="8" ht="26" customHeight="1" spans="1:10">
      <c r="A8" s="33" t="s">
        <v>21</v>
      </c>
      <c r="B8" s="42" t="s">
        <v>22</v>
      </c>
      <c r="C8" s="43" t="s">
        <v>109</v>
      </c>
      <c r="D8" s="43" t="s">
        <v>111</v>
      </c>
      <c r="E8" s="56">
        <f t="shared" ref="E8:E46" si="1">F8+G8</f>
        <v>32.02</v>
      </c>
      <c r="F8" s="40">
        <v>32.02</v>
      </c>
      <c r="G8" s="52"/>
      <c r="H8" s="55"/>
      <c r="I8" s="62">
        <f t="shared" ref="I8:I46" si="2">F8*1000+G8*500</f>
        <v>32020</v>
      </c>
      <c r="J8" s="62"/>
    </row>
    <row r="9" ht="26" customHeight="1" spans="1:10">
      <c r="A9" s="33" t="s">
        <v>21</v>
      </c>
      <c r="B9" s="42" t="s">
        <v>84</v>
      </c>
      <c r="C9" s="43" t="s">
        <v>109</v>
      </c>
      <c r="D9" s="43" t="s">
        <v>112</v>
      </c>
      <c r="E9" s="56">
        <f t="shared" si="1"/>
        <v>29.19</v>
      </c>
      <c r="F9" s="40">
        <v>29.19</v>
      </c>
      <c r="G9" s="52"/>
      <c r="H9" s="55"/>
      <c r="I9" s="62">
        <f t="shared" si="2"/>
        <v>29190</v>
      </c>
      <c r="J9" s="62"/>
    </row>
    <row r="10" ht="26" customHeight="1" spans="1:10">
      <c r="A10" s="33" t="s">
        <v>21</v>
      </c>
      <c r="B10" s="42" t="s">
        <v>85</v>
      </c>
      <c r="C10" s="43" t="s">
        <v>109</v>
      </c>
      <c r="D10" s="43" t="s">
        <v>113</v>
      </c>
      <c r="E10" s="56">
        <f t="shared" si="1"/>
        <v>40.97</v>
      </c>
      <c r="F10" s="40">
        <v>40.97</v>
      </c>
      <c r="G10" s="52"/>
      <c r="H10" s="55"/>
      <c r="I10" s="62">
        <f t="shared" si="2"/>
        <v>40970</v>
      </c>
      <c r="J10" s="62"/>
    </row>
    <row r="11" ht="26" customHeight="1" spans="1:10">
      <c r="A11" s="33" t="s">
        <v>21</v>
      </c>
      <c r="B11" s="42" t="s">
        <v>25</v>
      </c>
      <c r="C11" s="43" t="s">
        <v>109</v>
      </c>
      <c r="D11" s="43" t="s">
        <v>114</v>
      </c>
      <c r="E11" s="56">
        <f t="shared" si="1"/>
        <v>697.75</v>
      </c>
      <c r="F11" s="40">
        <v>314.31</v>
      </c>
      <c r="G11" s="52">
        <v>383.44</v>
      </c>
      <c r="H11" s="55"/>
      <c r="I11" s="62">
        <f t="shared" si="2"/>
        <v>506030</v>
      </c>
      <c r="J11" s="62"/>
    </row>
    <row r="12" ht="26" customHeight="1" spans="1:10">
      <c r="A12" s="33" t="s">
        <v>21</v>
      </c>
      <c r="B12" s="44" t="s">
        <v>26</v>
      </c>
      <c r="C12" s="43" t="s">
        <v>109</v>
      </c>
      <c r="D12" s="43" t="s">
        <v>115</v>
      </c>
      <c r="E12" s="56">
        <f t="shared" si="1"/>
        <v>67.09</v>
      </c>
      <c r="F12" s="40"/>
      <c r="G12" s="52">
        <v>67.09</v>
      </c>
      <c r="H12" s="55"/>
      <c r="I12" s="62">
        <f t="shared" si="2"/>
        <v>33545</v>
      </c>
      <c r="J12" s="62"/>
    </row>
    <row r="13" ht="26" customHeight="1" spans="1:10">
      <c r="A13" s="33" t="s">
        <v>21</v>
      </c>
      <c r="B13" s="44" t="s">
        <v>27</v>
      </c>
      <c r="C13" s="43" t="s">
        <v>109</v>
      </c>
      <c r="D13" s="43" t="s">
        <v>116</v>
      </c>
      <c r="E13" s="56">
        <f t="shared" si="1"/>
        <v>785.29</v>
      </c>
      <c r="F13" s="40"/>
      <c r="G13" s="52">
        <v>785.29</v>
      </c>
      <c r="H13" s="55"/>
      <c r="I13" s="62">
        <f t="shared" si="2"/>
        <v>392645</v>
      </c>
      <c r="J13" s="62"/>
    </row>
    <row r="14" ht="26" customHeight="1" spans="1:10">
      <c r="A14" s="15" t="s">
        <v>28</v>
      </c>
      <c r="B14" s="33" t="s">
        <v>86</v>
      </c>
      <c r="C14" s="43" t="s">
        <v>109</v>
      </c>
      <c r="D14" s="43" t="s">
        <v>117</v>
      </c>
      <c r="E14" s="56">
        <f t="shared" si="1"/>
        <v>13.69</v>
      </c>
      <c r="F14" s="40">
        <v>13.69</v>
      </c>
      <c r="G14" s="52"/>
      <c r="H14" s="55"/>
      <c r="I14" s="62">
        <f t="shared" si="2"/>
        <v>13690</v>
      </c>
      <c r="J14" s="62"/>
    </row>
    <row r="15" ht="26" customHeight="1" spans="1:10">
      <c r="A15" s="15" t="s">
        <v>28</v>
      </c>
      <c r="B15" s="44" t="s">
        <v>87</v>
      </c>
      <c r="C15" s="43" t="s">
        <v>109</v>
      </c>
      <c r="D15" s="43" t="s">
        <v>118</v>
      </c>
      <c r="E15" s="56">
        <f t="shared" si="1"/>
        <v>111.43</v>
      </c>
      <c r="F15" s="40"/>
      <c r="G15" s="52">
        <v>111.43</v>
      </c>
      <c r="H15" s="55"/>
      <c r="I15" s="62">
        <f t="shared" si="2"/>
        <v>55715</v>
      </c>
      <c r="J15" s="62"/>
    </row>
    <row r="16" ht="26" customHeight="1" spans="1:10">
      <c r="A16" s="15" t="s">
        <v>28</v>
      </c>
      <c r="B16" s="44" t="s">
        <v>119</v>
      </c>
      <c r="C16" s="43" t="s">
        <v>109</v>
      </c>
      <c r="D16" s="43" t="s">
        <v>120</v>
      </c>
      <c r="E16" s="56">
        <f t="shared" si="1"/>
        <v>189.91</v>
      </c>
      <c r="F16" s="40"/>
      <c r="G16" s="52">
        <v>189.91</v>
      </c>
      <c r="H16" s="55"/>
      <c r="I16" s="62">
        <f t="shared" si="2"/>
        <v>94955</v>
      </c>
      <c r="J16" s="62"/>
    </row>
    <row r="17" ht="26" customHeight="1" spans="1:10">
      <c r="A17" s="15" t="s">
        <v>28</v>
      </c>
      <c r="B17" s="44" t="s">
        <v>89</v>
      </c>
      <c r="C17" s="43" t="s">
        <v>109</v>
      </c>
      <c r="D17" s="43" t="s">
        <v>120</v>
      </c>
      <c r="E17" s="56">
        <f t="shared" si="1"/>
        <v>252.36</v>
      </c>
      <c r="F17" s="40"/>
      <c r="G17" s="52">
        <v>252.36</v>
      </c>
      <c r="H17" s="55"/>
      <c r="I17" s="62">
        <f t="shared" si="2"/>
        <v>126180</v>
      </c>
      <c r="J17" s="62"/>
    </row>
    <row r="18" ht="26" customHeight="1" spans="1:10">
      <c r="A18" s="15" t="s">
        <v>28</v>
      </c>
      <c r="B18" s="44" t="s">
        <v>90</v>
      </c>
      <c r="C18" s="43" t="s">
        <v>109</v>
      </c>
      <c r="D18" s="43" t="s">
        <v>120</v>
      </c>
      <c r="E18" s="56">
        <f t="shared" si="1"/>
        <v>51.8</v>
      </c>
      <c r="F18" s="40"/>
      <c r="G18" s="52">
        <v>51.8</v>
      </c>
      <c r="H18" s="55"/>
      <c r="I18" s="62">
        <f t="shared" si="2"/>
        <v>25900</v>
      </c>
      <c r="J18" s="62"/>
    </row>
    <row r="19" ht="26" customHeight="1" spans="1:10">
      <c r="A19" s="15" t="s">
        <v>36</v>
      </c>
      <c r="B19" s="42" t="s">
        <v>37</v>
      </c>
      <c r="C19" s="43" t="s">
        <v>121</v>
      </c>
      <c r="D19" s="43" t="s">
        <v>122</v>
      </c>
      <c r="E19" s="56">
        <f t="shared" si="1"/>
        <v>19.88</v>
      </c>
      <c r="F19" s="45">
        <v>19.88</v>
      </c>
      <c r="G19" s="52"/>
      <c r="H19" s="55"/>
      <c r="I19" s="62">
        <f t="shared" si="2"/>
        <v>19880</v>
      </c>
      <c r="J19" s="62"/>
    </row>
    <row r="20" ht="26" customHeight="1" spans="1:10">
      <c r="A20" s="15" t="s">
        <v>38</v>
      </c>
      <c r="B20" s="42" t="s">
        <v>92</v>
      </c>
      <c r="C20" s="43" t="s">
        <v>109</v>
      </c>
      <c r="D20" s="43" t="s">
        <v>123</v>
      </c>
      <c r="E20" s="56">
        <f t="shared" si="1"/>
        <v>41.3</v>
      </c>
      <c r="F20" s="37">
        <v>41.3</v>
      </c>
      <c r="G20" s="52"/>
      <c r="H20" s="55"/>
      <c r="I20" s="62">
        <f t="shared" si="2"/>
        <v>41300</v>
      </c>
      <c r="J20" s="62"/>
    </row>
    <row r="21" ht="26" customHeight="1" spans="1:10">
      <c r="A21" s="15" t="s">
        <v>38</v>
      </c>
      <c r="B21" s="42" t="s">
        <v>40</v>
      </c>
      <c r="C21" s="43" t="s">
        <v>109</v>
      </c>
      <c r="D21" s="43" t="s">
        <v>124</v>
      </c>
      <c r="E21" s="56">
        <f t="shared" si="1"/>
        <v>23.01</v>
      </c>
      <c r="F21" s="57">
        <v>23.01</v>
      </c>
      <c r="G21" s="52"/>
      <c r="H21" s="55"/>
      <c r="I21" s="62">
        <f t="shared" si="2"/>
        <v>23010</v>
      </c>
      <c r="J21" s="62"/>
    </row>
    <row r="22" ht="26" customHeight="1" spans="1:10">
      <c r="A22" s="15" t="s">
        <v>38</v>
      </c>
      <c r="B22" s="42" t="s">
        <v>125</v>
      </c>
      <c r="C22" s="43" t="s">
        <v>109</v>
      </c>
      <c r="D22" s="43" t="s">
        <v>126</v>
      </c>
      <c r="E22" s="56">
        <f t="shared" si="1"/>
        <v>53.57</v>
      </c>
      <c r="F22" s="57">
        <v>53.57</v>
      </c>
      <c r="G22" s="52"/>
      <c r="H22" s="55"/>
      <c r="I22" s="62">
        <f t="shared" si="2"/>
        <v>53570</v>
      </c>
      <c r="J22" s="42" t="s">
        <v>41</v>
      </c>
    </row>
    <row r="23" ht="26" customHeight="1" spans="1:10">
      <c r="A23" s="15" t="s">
        <v>42</v>
      </c>
      <c r="B23" s="42" t="s">
        <v>43</v>
      </c>
      <c r="C23" s="43" t="s">
        <v>127</v>
      </c>
      <c r="D23" s="43" t="s">
        <v>128</v>
      </c>
      <c r="E23" s="56">
        <f t="shared" si="1"/>
        <v>1004.31</v>
      </c>
      <c r="F23" s="40">
        <v>407.57</v>
      </c>
      <c r="G23" s="52">
        <v>596.74</v>
      </c>
      <c r="H23" s="55"/>
      <c r="I23" s="62">
        <f t="shared" si="2"/>
        <v>705940</v>
      </c>
      <c r="J23" s="62"/>
    </row>
    <row r="24" ht="26" customHeight="1" spans="1:10">
      <c r="A24" s="15" t="s">
        <v>42</v>
      </c>
      <c r="B24" s="43" t="s">
        <v>129</v>
      </c>
      <c r="C24" s="43" t="s">
        <v>109</v>
      </c>
      <c r="D24" s="43" t="s">
        <v>130</v>
      </c>
      <c r="E24" s="56">
        <f t="shared" si="1"/>
        <v>19.8</v>
      </c>
      <c r="F24" s="40">
        <v>19.8</v>
      </c>
      <c r="G24" s="52"/>
      <c r="H24" s="55"/>
      <c r="I24" s="62">
        <f t="shared" si="2"/>
        <v>19800</v>
      </c>
      <c r="J24" s="62" t="s">
        <v>93</v>
      </c>
    </row>
    <row r="25" ht="26" customHeight="1" spans="1:10">
      <c r="A25" s="15" t="s">
        <v>42</v>
      </c>
      <c r="B25" s="42" t="s">
        <v>131</v>
      </c>
      <c r="C25" s="43" t="s">
        <v>132</v>
      </c>
      <c r="D25" s="43" t="s">
        <v>133</v>
      </c>
      <c r="E25" s="56">
        <f t="shared" si="1"/>
        <v>57.44</v>
      </c>
      <c r="F25" s="57">
        <v>57.44</v>
      </c>
      <c r="G25" s="52"/>
      <c r="H25" s="55"/>
      <c r="I25" s="62">
        <f t="shared" si="2"/>
        <v>57440</v>
      </c>
      <c r="J25" s="62"/>
    </row>
    <row r="26" ht="26" customHeight="1" spans="1:10">
      <c r="A26" s="15" t="s">
        <v>45</v>
      </c>
      <c r="B26" s="43" t="s">
        <v>94</v>
      </c>
      <c r="C26" s="43" t="s">
        <v>134</v>
      </c>
      <c r="D26" s="43" t="s">
        <v>135</v>
      </c>
      <c r="E26" s="56">
        <f t="shared" si="1"/>
        <v>43.9</v>
      </c>
      <c r="F26" s="37">
        <v>43.9</v>
      </c>
      <c r="G26" s="52"/>
      <c r="H26" s="55"/>
      <c r="I26" s="62">
        <f t="shared" si="2"/>
        <v>43900</v>
      </c>
      <c r="J26" s="62"/>
    </row>
    <row r="27" ht="26" customHeight="1" spans="1:10">
      <c r="A27" s="15" t="s">
        <v>45</v>
      </c>
      <c r="B27" s="43" t="s">
        <v>95</v>
      </c>
      <c r="C27" s="43" t="s">
        <v>136</v>
      </c>
      <c r="D27" s="43" t="s">
        <v>137</v>
      </c>
      <c r="E27" s="56">
        <f t="shared" si="1"/>
        <v>62.01</v>
      </c>
      <c r="F27" s="37"/>
      <c r="G27" s="52">
        <v>62.01</v>
      </c>
      <c r="H27" s="55"/>
      <c r="I27" s="62">
        <f t="shared" si="2"/>
        <v>31005</v>
      </c>
      <c r="J27" s="62"/>
    </row>
    <row r="28" ht="26" customHeight="1" spans="1:10">
      <c r="A28" s="15" t="s">
        <v>45</v>
      </c>
      <c r="B28" s="43" t="s">
        <v>47</v>
      </c>
      <c r="C28" s="43" t="s">
        <v>136</v>
      </c>
      <c r="D28" s="43" t="s">
        <v>138</v>
      </c>
      <c r="E28" s="56">
        <f t="shared" si="1"/>
        <v>169.63</v>
      </c>
      <c r="F28" s="37"/>
      <c r="G28" s="52">
        <v>169.63</v>
      </c>
      <c r="H28" s="55"/>
      <c r="I28" s="62">
        <f t="shared" si="2"/>
        <v>84815</v>
      </c>
      <c r="J28" s="62"/>
    </row>
    <row r="29" ht="26" customHeight="1" spans="1:10">
      <c r="A29" s="15" t="s">
        <v>48</v>
      </c>
      <c r="B29" s="42" t="s">
        <v>49</v>
      </c>
      <c r="C29" s="43" t="s">
        <v>109</v>
      </c>
      <c r="D29" s="43" t="s">
        <v>139</v>
      </c>
      <c r="E29" s="56">
        <f t="shared" si="1"/>
        <v>21.01</v>
      </c>
      <c r="F29" s="57">
        <v>21.01</v>
      </c>
      <c r="G29" s="52"/>
      <c r="H29" s="55"/>
      <c r="I29" s="62">
        <f t="shared" si="2"/>
        <v>21010</v>
      </c>
      <c r="J29" s="62"/>
    </row>
    <row r="30" ht="26" customHeight="1" spans="1:10">
      <c r="A30" s="15" t="s">
        <v>48</v>
      </c>
      <c r="B30" s="42" t="s">
        <v>50</v>
      </c>
      <c r="C30" s="43" t="s">
        <v>109</v>
      </c>
      <c r="D30" s="43" t="s">
        <v>140</v>
      </c>
      <c r="E30" s="56">
        <f t="shared" si="1"/>
        <v>19.28</v>
      </c>
      <c r="F30" s="37">
        <v>19.28</v>
      </c>
      <c r="G30" s="52"/>
      <c r="H30" s="55"/>
      <c r="I30" s="62">
        <f t="shared" si="2"/>
        <v>19280</v>
      </c>
      <c r="J30" s="62"/>
    </row>
    <row r="31" ht="26" customHeight="1" spans="1:10">
      <c r="A31" s="15" t="s">
        <v>51</v>
      </c>
      <c r="B31" s="42" t="s">
        <v>96</v>
      </c>
      <c r="C31" s="43" t="s">
        <v>109</v>
      </c>
      <c r="D31" s="43" t="s">
        <v>141</v>
      </c>
      <c r="E31" s="56">
        <f t="shared" si="1"/>
        <v>52.49</v>
      </c>
      <c r="F31" s="45">
        <v>52.49</v>
      </c>
      <c r="G31" s="52"/>
      <c r="H31" s="55"/>
      <c r="I31" s="62">
        <f t="shared" si="2"/>
        <v>52490</v>
      </c>
      <c r="J31" s="62"/>
    </row>
    <row r="32" ht="26" customHeight="1" spans="1:10">
      <c r="A32" s="15" t="s">
        <v>53</v>
      </c>
      <c r="B32" s="42" t="s">
        <v>54</v>
      </c>
      <c r="C32" s="43" t="s">
        <v>109</v>
      </c>
      <c r="D32" s="43" t="s">
        <v>142</v>
      </c>
      <c r="E32" s="56">
        <f t="shared" si="1"/>
        <v>88.11</v>
      </c>
      <c r="F32" s="37">
        <v>88.11</v>
      </c>
      <c r="G32" s="52"/>
      <c r="H32" s="55"/>
      <c r="I32" s="62">
        <f t="shared" si="2"/>
        <v>88110</v>
      </c>
      <c r="J32" s="62"/>
    </row>
    <row r="33" ht="26" customHeight="1" spans="1:10">
      <c r="A33" s="15" t="s">
        <v>53</v>
      </c>
      <c r="B33" s="42" t="s">
        <v>43</v>
      </c>
      <c r="C33" s="43" t="s">
        <v>127</v>
      </c>
      <c r="D33" s="43" t="s">
        <v>128</v>
      </c>
      <c r="E33" s="56">
        <f t="shared" si="1"/>
        <v>400.33</v>
      </c>
      <c r="F33" s="37"/>
      <c r="G33" s="45">
        <v>400.33</v>
      </c>
      <c r="H33" s="55"/>
      <c r="I33" s="62">
        <f t="shared" si="2"/>
        <v>200165</v>
      </c>
      <c r="J33" s="62"/>
    </row>
    <row r="34" ht="26" customHeight="1" spans="1:10">
      <c r="A34" s="17" t="s">
        <v>56</v>
      </c>
      <c r="B34" s="42" t="s">
        <v>143</v>
      </c>
      <c r="C34" s="43" t="s">
        <v>144</v>
      </c>
      <c r="D34" s="43" t="s">
        <v>145</v>
      </c>
      <c r="E34" s="56">
        <f t="shared" si="1"/>
        <v>668</v>
      </c>
      <c r="F34" s="37"/>
      <c r="G34" s="52">
        <v>668</v>
      </c>
      <c r="H34" s="55"/>
      <c r="I34" s="62">
        <f t="shared" si="2"/>
        <v>334000</v>
      </c>
      <c r="J34" s="62"/>
    </row>
    <row r="35" ht="26" customHeight="1" spans="1:10">
      <c r="A35" s="17" t="s">
        <v>56</v>
      </c>
      <c r="B35" s="43" t="s">
        <v>146</v>
      </c>
      <c r="C35" s="43" t="s">
        <v>109</v>
      </c>
      <c r="D35" s="43" t="s">
        <v>147</v>
      </c>
      <c r="E35" s="56">
        <f t="shared" si="1"/>
        <v>316.7</v>
      </c>
      <c r="F35" s="37"/>
      <c r="G35" s="52">
        <v>316.7</v>
      </c>
      <c r="H35" s="55"/>
      <c r="I35" s="62">
        <f t="shared" si="2"/>
        <v>158350</v>
      </c>
      <c r="J35" s="62" t="s">
        <v>100</v>
      </c>
    </row>
    <row r="36" ht="26" customHeight="1" spans="1:10">
      <c r="A36" s="15" t="s">
        <v>58</v>
      </c>
      <c r="B36" s="42" t="s">
        <v>148</v>
      </c>
      <c r="C36" s="43" t="s">
        <v>109</v>
      </c>
      <c r="D36" s="43" t="s">
        <v>149</v>
      </c>
      <c r="E36" s="56">
        <f t="shared" si="1"/>
        <v>83.11</v>
      </c>
      <c r="F36" s="37"/>
      <c r="G36" s="58">
        <v>83.11</v>
      </c>
      <c r="H36" s="55"/>
      <c r="I36" s="62">
        <f t="shared" si="2"/>
        <v>41555</v>
      </c>
      <c r="J36" s="62"/>
    </row>
    <row r="37" ht="26" customHeight="1" spans="1:10">
      <c r="A37" s="15" t="s">
        <v>58</v>
      </c>
      <c r="B37" s="44" t="s">
        <v>27</v>
      </c>
      <c r="C37" s="43" t="s">
        <v>109</v>
      </c>
      <c r="D37" s="43" t="s">
        <v>116</v>
      </c>
      <c r="E37" s="56">
        <f t="shared" si="1"/>
        <v>41.07</v>
      </c>
      <c r="F37" s="37"/>
      <c r="G37" s="58">
        <v>41.07</v>
      </c>
      <c r="H37" s="55"/>
      <c r="I37" s="62">
        <f t="shared" si="2"/>
        <v>20535</v>
      </c>
      <c r="J37" s="62"/>
    </row>
    <row r="38" ht="26" customHeight="1" spans="1:10">
      <c r="A38" s="15" t="s">
        <v>61</v>
      </c>
      <c r="B38" s="42" t="s">
        <v>101</v>
      </c>
      <c r="C38" s="43" t="s">
        <v>109</v>
      </c>
      <c r="D38" s="15" t="s">
        <v>150</v>
      </c>
      <c r="E38" s="56">
        <f t="shared" si="1"/>
        <v>17.17</v>
      </c>
      <c r="F38" s="37">
        <v>17.17</v>
      </c>
      <c r="G38" s="37"/>
      <c r="H38" s="55"/>
      <c r="I38" s="62">
        <f t="shared" si="2"/>
        <v>17170</v>
      </c>
      <c r="J38" s="62"/>
    </row>
    <row r="39" ht="26" customHeight="1" spans="1:10">
      <c r="A39" s="15" t="s">
        <v>61</v>
      </c>
      <c r="B39" s="42" t="s">
        <v>102</v>
      </c>
      <c r="C39" s="43" t="s">
        <v>109</v>
      </c>
      <c r="D39" s="15" t="s">
        <v>150</v>
      </c>
      <c r="E39" s="56">
        <f t="shared" si="1"/>
        <v>10</v>
      </c>
      <c r="F39" s="37">
        <v>10</v>
      </c>
      <c r="G39" s="37"/>
      <c r="H39" s="55"/>
      <c r="I39" s="62">
        <f t="shared" si="2"/>
        <v>10000</v>
      </c>
      <c r="J39" s="62"/>
    </row>
    <row r="40" ht="26" customHeight="1" spans="1:10">
      <c r="A40" s="15" t="s">
        <v>61</v>
      </c>
      <c r="B40" s="42" t="s">
        <v>151</v>
      </c>
      <c r="C40" s="43" t="s">
        <v>109</v>
      </c>
      <c r="D40" s="15" t="s">
        <v>152</v>
      </c>
      <c r="E40" s="56">
        <f t="shared" si="1"/>
        <v>344.2</v>
      </c>
      <c r="F40" s="37"/>
      <c r="G40" s="58">
        <v>344.2</v>
      </c>
      <c r="H40" s="55"/>
      <c r="I40" s="62">
        <f t="shared" si="2"/>
        <v>172100</v>
      </c>
      <c r="J40" s="44" t="s">
        <v>63</v>
      </c>
    </row>
    <row r="41" ht="26" customHeight="1" spans="1:10">
      <c r="A41" s="15" t="s">
        <v>61</v>
      </c>
      <c r="B41" s="44" t="s">
        <v>33</v>
      </c>
      <c r="C41" s="43" t="s">
        <v>153</v>
      </c>
      <c r="D41" s="43" t="s">
        <v>154</v>
      </c>
      <c r="E41" s="56">
        <f t="shared" si="1"/>
        <v>76.89</v>
      </c>
      <c r="F41" s="46"/>
      <c r="G41" s="46">
        <v>76.89</v>
      </c>
      <c r="H41" s="55"/>
      <c r="I41" s="62">
        <f t="shared" si="2"/>
        <v>38445</v>
      </c>
      <c r="J41" s="62"/>
    </row>
    <row r="42" ht="26" customHeight="1" spans="1:10">
      <c r="A42" s="15" t="s">
        <v>64</v>
      </c>
      <c r="B42" s="42" t="s">
        <v>65</v>
      </c>
      <c r="C42" s="43" t="s">
        <v>109</v>
      </c>
      <c r="D42" s="43" t="s">
        <v>155</v>
      </c>
      <c r="E42" s="56">
        <f t="shared" si="1"/>
        <v>23.2</v>
      </c>
      <c r="F42" s="46">
        <v>23.2</v>
      </c>
      <c r="G42" s="58"/>
      <c r="H42" s="55"/>
      <c r="I42" s="62">
        <f t="shared" si="2"/>
        <v>23200</v>
      </c>
      <c r="J42" s="62"/>
    </row>
    <row r="43" ht="26" customHeight="1" spans="1:10">
      <c r="A43" s="15" t="s">
        <v>64</v>
      </c>
      <c r="B43" s="42" t="s">
        <v>66</v>
      </c>
      <c r="C43" s="43" t="s">
        <v>109</v>
      </c>
      <c r="D43" s="43" t="s">
        <v>156</v>
      </c>
      <c r="E43" s="56">
        <f t="shared" si="1"/>
        <v>18.37</v>
      </c>
      <c r="F43" s="46">
        <v>18.37</v>
      </c>
      <c r="G43" s="58"/>
      <c r="H43" s="55"/>
      <c r="I43" s="62">
        <f t="shared" si="2"/>
        <v>18370</v>
      </c>
      <c r="J43" s="62"/>
    </row>
    <row r="44" ht="26" customHeight="1" spans="1:10">
      <c r="A44" s="15" t="s">
        <v>67</v>
      </c>
      <c r="B44" s="42" t="s">
        <v>68</v>
      </c>
      <c r="C44" s="43" t="s">
        <v>109</v>
      </c>
      <c r="D44" s="15" t="s">
        <v>157</v>
      </c>
      <c r="E44" s="56">
        <f t="shared" si="1"/>
        <v>27.94</v>
      </c>
      <c r="F44" s="57">
        <v>27.94</v>
      </c>
      <c r="G44" s="58"/>
      <c r="H44" s="55"/>
      <c r="I44" s="62">
        <f t="shared" si="2"/>
        <v>27940</v>
      </c>
      <c r="J44" s="62"/>
    </row>
    <row r="45" ht="26" customHeight="1" spans="1:10">
      <c r="A45" s="15" t="s">
        <v>67</v>
      </c>
      <c r="B45" s="42" t="s">
        <v>103</v>
      </c>
      <c r="C45" s="42" t="s">
        <v>109</v>
      </c>
      <c r="D45" s="42" t="s">
        <v>158</v>
      </c>
      <c r="E45" s="56">
        <f t="shared" si="1"/>
        <v>14.09</v>
      </c>
      <c r="F45" s="57">
        <v>14.09</v>
      </c>
      <c r="G45" s="58"/>
      <c r="H45" s="55"/>
      <c r="I45" s="62">
        <f t="shared" si="2"/>
        <v>14090</v>
      </c>
      <c r="J45" s="62"/>
    </row>
    <row r="46" ht="26" customHeight="1" spans="1:10">
      <c r="A46" s="15" t="s">
        <v>67</v>
      </c>
      <c r="B46" s="42" t="s">
        <v>70</v>
      </c>
      <c r="C46" s="43" t="s">
        <v>109</v>
      </c>
      <c r="D46" s="15" t="s">
        <v>159</v>
      </c>
      <c r="E46" s="56">
        <f t="shared" si="1"/>
        <v>14.81</v>
      </c>
      <c r="F46" s="57">
        <v>14.81</v>
      </c>
      <c r="G46" s="58"/>
      <c r="H46" s="59"/>
      <c r="I46" s="62">
        <f t="shared" si="2"/>
        <v>14810</v>
      </c>
      <c r="J46" s="62"/>
    </row>
  </sheetData>
  <mergeCells count="11">
    <mergeCell ref="A1:J1"/>
    <mergeCell ref="I2:J2"/>
    <mergeCell ref="E3:G3"/>
    <mergeCell ref="A3:A4"/>
    <mergeCell ref="B3:B4"/>
    <mergeCell ref="C3:C4"/>
    <mergeCell ref="D3:D4"/>
    <mergeCell ref="H3:H4"/>
    <mergeCell ref="H5:H46"/>
    <mergeCell ref="I3:I4"/>
    <mergeCell ref="J3:J4"/>
  </mergeCells>
  <pageMargins left="0.700694444444445" right="0.700694444444445" top="0.826388888888889" bottom="1.0625" header="0.298611111111111" footer="0.511805555555556"/>
  <pageSetup paperSize="9" scale="71" fitToHeight="0" orientation="landscape" horizontalDpi="600"/>
  <headerFooter>
    <oddFooter>&amp;L统计人：全涛&amp;C审核人：刘国辉&amp;R日期：2023 年        11月20  日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B8" sqref="B8"/>
    </sheetView>
  </sheetViews>
  <sheetFormatPr defaultColWidth="9" defaultRowHeight="15"/>
  <cols>
    <col min="2" max="2" width="15.7142857142857" style="28" customWidth="1"/>
    <col min="3" max="3" width="26" customWidth="1"/>
    <col min="4" max="4" width="27.4285714285714" customWidth="1"/>
    <col min="5" max="7" width="8.88571428571429" style="29"/>
    <col min="10" max="10" width="13.552380952381" customWidth="1"/>
  </cols>
  <sheetData>
    <row r="1" ht="31.8" customHeight="1" spans="1:10">
      <c r="A1" s="30" t="s">
        <v>160</v>
      </c>
      <c r="B1" s="30"/>
      <c r="C1" s="30"/>
      <c r="D1" s="30"/>
      <c r="E1" s="30"/>
      <c r="F1" s="30"/>
      <c r="G1" s="30"/>
      <c r="H1" s="30"/>
      <c r="I1" s="30"/>
      <c r="J1" s="30"/>
    </row>
    <row r="2" spans="1:10">
      <c r="A2" s="31"/>
      <c r="B2" s="31"/>
      <c r="C2" s="31"/>
      <c r="D2" s="31"/>
      <c r="E2" s="32"/>
      <c r="F2" s="32"/>
      <c r="G2" s="32"/>
      <c r="H2" s="31"/>
      <c r="I2" s="47" t="s">
        <v>1</v>
      </c>
      <c r="J2" s="47"/>
    </row>
    <row r="3" ht="21" customHeight="1" spans="1:10">
      <c r="A3" s="33" t="s">
        <v>2</v>
      </c>
      <c r="B3" s="33" t="s">
        <v>3</v>
      </c>
      <c r="C3" s="33" t="s">
        <v>105</v>
      </c>
      <c r="D3" s="34" t="s">
        <v>106</v>
      </c>
      <c r="E3" s="35" t="s">
        <v>6</v>
      </c>
      <c r="F3" s="35"/>
      <c r="G3" s="35"/>
      <c r="H3" s="33" t="s">
        <v>7</v>
      </c>
      <c r="I3" s="33" t="s">
        <v>8</v>
      </c>
      <c r="J3" s="33" t="s">
        <v>9</v>
      </c>
    </row>
    <row r="4" ht="21" customHeight="1" spans="1:10">
      <c r="A4" s="33"/>
      <c r="B4" s="33"/>
      <c r="C4" s="33"/>
      <c r="D4" s="36"/>
      <c r="E4" s="35" t="s">
        <v>10</v>
      </c>
      <c r="F4" s="37" t="s">
        <v>107</v>
      </c>
      <c r="G4" s="37" t="s">
        <v>12</v>
      </c>
      <c r="H4" s="33"/>
      <c r="I4" s="33"/>
      <c r="J4" s="33"/>
    </row>
    <row r="5" ht="30" customHeight="1" spans="1:10">
      <c r="A5" s="38" t="s">
        <v>16</v>
      </c>
      <c r="B5" s="39"/>
      <c r="C5" s="38"/>
      <c r="D5" s="38"/>
      <c r="E5" s="40">
        <f>SUM(E7:E22)</f>
        <v>3729.72</v>
      </c>
      <c r="F5" s="40">
        <f>SUM(F7:F22)</f>
        <v>511.59</v>
      </c>
      <c r="G5" s="40">
        <f>SUM(G7:G22)</f>
        <v>3218.13</v>
      </c>
      <c r="H5" s="41" t="s">
        <v>108</v>
      </c>
      <c r="I5" s="48">
        <f>SUM(I7:I22)</f>
        <v>2120655</v>
      </c>
      <c r="J5" s="49"/>
    </row>
    <row r="6" ht="22" customHeight="1" spans="1:10">
      <c r="A6" s="38"/>
      <c r="B6" s="39"/>
      <c r="C6" s="38"/>
      <c r="D6" s="38"/>
      <c r="E6" s="40"/>
      <c r="F6" s="40"/>
      <c r="G6" s="40"/>
      <c r="H6" s="41"/>
      <c r="I6" s="50"/>
      <c r="J6" s="49"/>
    </row>
    <row r="7" ht="30" customHeight="1" spans="1:10">
      <c r="A7" s="33" t="s">
        <v>21</v>
      </c>
      <c r="B7" s="42" t="s">
        <v>27</v>
      </c>
      <c r="C7" s="43" t="s">
        <v>109</v>
      </c>
      <c r="D7" s="43" t="s">
        <v>116</v>
      </c>
      <c r="E7" s="40">
        <f>F7+G7</f>
        <v>629.54</v>
      </c>
      <c r="F7" s="40"/>
      <c r="G7" s="40">
        <v>629.54</v>
      </c>
      <c r="H7" s="41"/>
      <c r="I7" s="43">
        <f>F7*1000+G7*500</f>
        <v>314770</v>
      </c>
      <c r="J7" s="43"/>
    </row>
    <row r="8" ht="30" customHeight="1" spans="1:10">
      <c r="A8" s="15" t="s">
        <v>28</v>
      </c>
      <c r="B8" s="44" t="s">
        <v>119</v>
      </c>
      <c r="C8" s="43" t="s">
        <v>109</v>
      </c>
      <c r="D8" s="43" t="s">
        <v>120</v>
      </c>
      <c r="E8" s="40">
        <f t="shared" ref="E8:E22" si="0">F8+G8</f>
        <v>363.09</v>
      </c>
      <c r="F8" s="40"/>
      <c r="G8" s="40">
        <v>363.09</v>
      </c>
      <c r="H8" s="41"/>
      <c r="I8" s="43">
        <f t="shared" ref="I8:I22" si="1">F8*1000+G8*500</f>
        <v>181545</v>
      </c>
      <c r="J8" s="43"/>
    </row>
    <row r="9" ht="30" customHeight="1" spans="1:10">
      <c r="A9" s="15" t="s">
        <v>28</v>
      </c>
      <c r="B9" s="44" t="s">
        <v>90</v>
      </c>
      <c r="C9" s="43" t="s">
        <v>109</v>
      </c>
      <c r="D9" s="43" t="s">
        <v>120</v>
      </c>
      <c r="E9" s="40">
        <f t="shared" si="0"/>
        <v>9.95</v>
      </c>
      <c r="F9" s="40"/>
      <c r="G9" s="40">
        <v>9.95</v>
      </c>
      <c r="H9" s="41"/>
      <c r="I9" s="43">
        <f t="shared" si="1"/>
        <v>4975</v>
      </c>
      <c r="J9" s="43"/>
    </row>
    <row r="10" ht="30" customHeight="1" spans="1:10">
      <c r="A10" s="15" t="s">
        <v>28</v>
      </c>
      <c r="B10" s="44" t="s">
        <v>91</v>
      </c>
      <c r="C10" s="43" t="s">
        <v>109</v>
      </c>
      <c r="D10" s="43" t="s">
        <v>161</v>
      </c>
      <c r="E10" s="40">
        <f t="shared" si="0"/>
        <v>59.56</v>
      </c>
      <c r="F10" s="40"/>
      <c r="G10" s="40">
        <v>59.56</v>
      </c>
      <c r="H10" s="41"/>
      <c r="I10" s="43">
        <f t="shared" si="1"/>
        <v>29780</v>
      </c>
      <c r="J10" s="43"/>
    </row>
    <row r="11" ht="30" customHeight="1" spans="1:10">
      <c r="A11" s="15" t="s">
        <v>42</v>
      </c>
      <c r="B11" s="42" t="s">
        <v>43</v>
      </c>
      <c r="C11" s="43" t="s">
        <v>127</v>
      </c>
      <c r="D11" s="43" t="s">
        <v>128</v>
      </c>
      <c r="E11" s="40">
        <f t="shared" si="0"/>
        <v>823.64</v>
      </c>
      <c r="F11" s="40">
        <v>211.61</v>
      </c>
      <c r="G11" s="40">
        <v>612.03</v>
      </c>
      <c r="H11" s="41"/>
      <c r="I11" s="43">
        <f t="shared" si="1"/>
        <v>517625</v>
      </c>
      <c r="J11" s="43"/>
    </row>
    <row r="12" ht="30" customHeight="1" spans="1:10">
      <c r="A12" s="15" t="s">
        <v>42</v>
      </c>
      <c r="B12" s="42" t="s">
        <v>131</v>
      </c>
      <c r="C12" s="43" t="s">
        <v>132</v>
      </c>
      <c r="D12" s="43" t="s">
        <v>133</v>
      </c>
      <c r="E12" s="40">
        <f t="shared" si="0"/>
        <v>188.53</v>
      </c>
      <c r="F12" s="40">
        <v>188.53</v>
      </c>
      <c r="G12" s="40"/>
      <c r="H12" s="41"/>
      <c r="I12" s="43">
        <f t="shared" si="1"/>
        <v>188530</v>
      </c>
      <c r="J12" s="43"/>
    </row>
    <row r="13" ht="30" customHeight="1" spans="1:10">
      <c r="A13" s="15" t="s">
        <v>45</v>
      </c>
      <c r="B13" s="43" t="s">
        <v>95</v>
      </c>
      <c r="C13" s="43" t="s">
        <v>136</v>
      </c>
      <c r="D13" s="43" t="s">
        <v>137</v>
      </c>
      <c r="E13" s="40">
        <f t="shared" si="0"/>
        <v>228.69</v>
      </c>
      <c r="F13" s="37"/>
      <c r="G13" s="40">
        <v>228.69</v>
      </c>
      <c r="H13" s="41"/>
      <c r="I13" s="43">
        <f t="shared" si="1"/>
        <v>114345</v>
      </c>
      <c r="J13" s="43"/>
    </row>
    <row r="14" ht="30" customHeight="1" spans="1:10">
      <c r="A14" s="15" t="s">
        <v>53</v>
      </c>
      <c r="B14" s="42" t="s">
        <v>162</v>
      </c>
      <c r="C14" s="43" t="s">
        <v>109</v>
      </c>
      <c r="D14" s="43" t="s">
        <v>163</v>
      </c>
      <c r="E14" s="40">
        <f t="shared" si="0"/>
        <v>33.38</v>
      </c>
      <c r="F14" s="37">
        <v>33.38</v>
      </c>
      <c r="G14" s="40"/>
      <c r="H14" s="41"/>
      <c r="I14" s="43">
        <f t="shared" si="1"/>
        <v>33380</v>
      </c>
      <c r="J14" s="42" t="s">
        <v>97</v>
      </c>
    </row>
    <row r="15" ht="30" customHeight="1" spans="1:10">
      <c r="A15" s="15" t="s">
        <v>53</v>
      </c>
      <c r="B15" s="42" t="s">
        <v>55</v>
      </c>
      <c r="C15" s="43" t="s">
        <v>109</v>
      </c>
      <c r="D15" s="43" t="s">
        <v>164</v>
      </c>
      <c r="E15" s="40">
        <f t="shared" si="0"/>
        <v>18.98</v>
      </c>
      <c r="F15" s="45">
        <v>18.98</v>
      </c>
      <c r="G15" s="40"/>
      <c r="H15" s="41"/>
      <c r="I15" s="43">
        <f t="shared" si="1"/>
        <v>18980</v>
      </c>
      <c r="J15" s="42" t="s">
        <v>98</v>
      </c>
    </row>
    <row r="16" ht="30" customHeight="1" spans="1:10">
      <c r="A16" s="15" t="s">
        <v>53</v>
      </c>
      <c r="B16" s="42" t="s">
        <v>54</v>
      </c>
      <c r="C16" s="43" t="s">
        <v>109</v>
      </c>
      <c r="D16" s="43" t="s">
        <v>142</v>
      </c>
      <c r="E16" s="40">
        <f t="shared" si="0"/>
        <v>59.09</v>
      </c>
      <c r="F16" s="37">
        <v>59.09</v>
      </c>
      <c r="G16" s="45"/>
      <c r="H16" s="41"/>
      <c r="I16" s="43">
        <f t="shared" si="1"/>
        <v>59090</v>
      </c>
      <c r="J16" s="43"/>
    </row>
    <row r="17" ht="30" customHeight="1" spans="1:10">
      <c r="A17" s="15" t="s">
        <v>53</v>
      </c>
      <c r="B17" s="42" t="s">
        <v>43</v>
      </c>
      <c r="C17" s="43" t="s">
        <v>127</v>
      </c>
      <c r="D17" s="43" t="s">
        <v>128</v>
      </c>
      <c r="E17" s="40">
        <f t="shared" si="0"/>
        <v>129.47</v>
      </c>
      <c r="F17" s="37"/>
      <c r="G17" s="45">
        <v>129.47</v>
      </c>
      <c r="H17" s="41"/>
      <c r="I17" s="43">
        <f t="shared" si="1"/>
        <v>64735</v>
      </c>
      <c r="J17" s="43"/>
    </row>
    <row r="18" ht="30" customHeight="1" spans="1:10">
      <c r="A18" s="17" t="s">
        <v>56</v>
      </c>
      <c r="B18" s="42" t="s">
        <v>143</v>
      </c>
      <c r="C18" s="43" t="s">
        <v>144</v>
      </c>
      <c r="D18" s="43" t="s">
        <v>165</v>
      </c>
      <c r="E18" s="40">
        <f t="shared" si="0"/>
        <v>64.79</v>
      </c>
      <c r="F18" s="37"/>
      <c r="G18" s="40">
        <v>64.79</v>
      </c>
      <c r="H18" s="41"/>
      <c r="I18" s="43">
        <f t="shared" si="1"/>
        <v>32395</v>
      </c>
      <c r="J18" s="43"/>
    </row>
    <row r="19" ht="30" customHeight="1" spans="1:10">
      <c r="A19" s="15" t="s">
        <v>58</v>
      </c>
      <c r="B19" s="42" t="s">
        <v>166</v>
      </c>
      <c r="C19" s="43" t="s">
        <v>109</v>
      </c>
      <c r="D19" s="43" t="s">
        <v>167</v>
      </c>
      <c r="E19" s="40">
        <f t="shared" si="0"/>
        <v>188.93</v>
      </c>
      <c r="F19" s="37"/>
      <c r="G19" s="35">
        <v>188.93</v>
      </c>
      <c r="H19" s="41"/>
      <c r="I19" s="43">
        <f t="shared" si="1"/>
        <v>94465</v>
      </c>
      <c r="J19" s="42" t="s">
        <v>59</v>
      </c>
    </row>
    <row r="20" ht="30" customHeight="1" spans="1:10">
      <c r="A20" s="15" t="s">
        <v>58</v>
      </c>
      <c r="B20" s="42" t="s">
        <v>148</v>
      </c>
      <c r="C20" s="43" t="s">
        <v>109</v>
      </c>
      <c r="D20" s="43" t="s">
        <v>149</v>
      </c>
      <c r="E20" s="40">
        <f t="shared" si="0"/>
        <v>361.81</v>
      </c>
      <c r="F20" s="37"/>
      <c r="G20" s="35">
        <v>361.81</v>
      </c>
      <c r="H20" s="41"/>
      <c r="I20" s="43">
        <f t="shared" si="1"/>
        <v>180905</v>
      </c>
      <c r="J20" s="43"/>
    </row>
    <row r="21" ht="30" customHeight="1" spans="1:10">
      <c r="A21" s="15" t="s">
        <v>61</v>
      </c>
      <c r="B21" s="42" t="s">
        <v>151</v>
      </c>
      <c r="C21" s="43" t="s">
        <v>109</v>
      </c>
      <c r="D21" s="15" t="s">
        <v>152</v>
      </c>
      <c r="E21" s="40">
        <f t="shared" si="0"/>
        <v>560.6</v>
      </c>
      <c r="F21" s="37"/>
      <c r="G21" s="35">
        <v>560.6</v>
      </c>
      <c r="H21" s="41"/>
      <c r="I21" s="43">
        <f t="shared" si="1"/>
        <v>280300</v>
      </c>
      <c r="J21" s="42" t="s">
        <v>63</v>
      </c>
    </row>
    <row r="22" ht="30" customHeight="1" spans="1:10">
      <c r="A22" s="15" t="s">
        <v>61</v>
      </c>
      <c r="B22" s="42" t="s">
        <v>33</v>
      </c>
      <c r="C22" s="43" t="s">
        <v>153</v>
      </c>
      <c r="D22" s="43" t="s">
        <v>154</v>
      </c>
      <c r="E22" s="40">
        <f t="shared" si="0"/>
        <v>9.67</v>
      </c>
      <c r="F22" s="46"/>
      <c r="G22" s="46">
        <v>9.67</v>
      </c>
      <c r="H22" s="41"/>
      <c r="I22" s="43">
        <f t="shared" si="1"/>
        <v>4835</v>
      </c>
      <c r="J22" s="43"/>
    </row>
  </sheetData>
  <mergeCells count="11">
    <mergeCell ref="A1:J1"/>
    <mergeCell ref="I2:J2"/>
    <mergeCell ref="E3:G3"/>
    <mergeCell ref="A3:A4"/>
    <mergeCell ref="B3:B4"/>
    <mergeCell ref="C3:C4"/>
    <mergeCell ref="D3:D4"/>
    <mergeCell ref="H3:H4"/>
    <mergeCell ref="H5:H22"/>
    <mergeCell ref="I3:I4"/>
    <mergeCell ref="J3:J4"/>
  </mergeCells>
  <pageMargins left="0.700694444444445" right="0.700694444444445" top="0.984027777777778" bottom="1.0625" header="0.298611111111111" footer="0.66875"/>
  <pageSetup paperSize="9" scale="74" fitToHeight="0" orientation="landscape" horizontalDpi="600"/>
  <headerFooter>
    <oddFooter>&amp;L统计人：全涛&amp;C审核人：刘国辉&amp;R日期：2023  年        11月  20日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N20" sqref="N20"/>
    </sheetView>
  </sheetViews>
  <sheetFormatPr defaultColWidth="9.14285714285714" defaultRowHeight="15"/>
  <cols>
    <col min="1" max="3" width="9.85714285714286" customWidth="1"/>
    <col min="4" max="11" width="11.1428571428571" customWidth="1"/>
    <col min="12" max="12" width="16.7142857142857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2.5" spans="1:12">
      <c r="A2" s="2" t="s">
        <v>168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>
      <c r="A3" s="1"/>
      <c r="B3" s="1"/>
      <c r="C3" s="1"/>
      <c r="D3" s="3" t="s">
        <v>169</v>
      </c>
      <c r="E3" s="3"/>
      <c r="F3" s="3"/>
      <c r="G3" s="3"/>
      <c r="H3" s="3"/>
      <c r="I3" s="3"/>
      <c r="J3" s="3"/>
      <c r="K3" s="3"/>
      <c r="L3" s="3"/>
    </row>
    <row r="4" ht="21" customHeight="1" spans="1:12">
      <c r="A4" s="4" t="s">
        <v>170</v>
      </c>
      <c r="B4" s="4" t="s">
        <v>171</v>
      </c>
      <c r="C4" s="4" t="s">
        <v>172</v>
      </c>
      <c r="D4" s="5" t="s">
        <v>173</v>
      </c>
      <c r="E4" s="6"/>
      <c r="F4" s="6"/>
      <c r="G4" s="7"/>
      <c r="H4" s="5" t="s">
        <v>174</v>
      </c>
      <c r="I4" s="6"/>
      <c r="J4" s="6"/>
      <c r="K4" s="7"/>
      <c r="L4" s="23" t="s">
        <v>9</v>
      </c>
    </row>
    <row r="5" ht="21" customHeight="1" spans="1:12">
      <c r="A5" s="8"/>
      <c r="B5" s="8"/>
      <c r="C5" s="8"/>
      <c r="D5" s="9" t="s">
        <v>175</v>
      </c>
      <c r="E5" s="10" t="s">
        <v>176</v>
      </c>
      <c r="F5" s="10" t="s">
        <v>177</v>
      </c>
      <c r="G5" s="10" t="s">
        <v>178</v>
      </c>
      <c r="H5" s="9" t="s">
        <v>175</v>
      </c>
      <c r="I5" s="10" t="s">
        <v>176</v>
      </c>
      <c r="J5" s="10" t="s">
        <v>177</v>
      </c>
      <c r="K5" s="10" t="s">
        <v>178</v>
      </c>
      <c r="L5" s="14"/>
    </row>
    <row r="6" ht="21" customHeight="1" spans="1:12">
      <c r="A6" s="11" t="s">
        <v>16</v>
      </c>
      <c r="B6" s="8"/>
      <c r="C6" s="12">
        <v>6449.63</v>
      </c>
      <c r="D6" s="9">
        <v>246828</v>
      </c>
      <c r="E6" s="9">
        <v>134468</v>
      </c>
      <c r="F6" s="9">
        <v>103110</v>
      </c>
      <c r="G6" s="9">
        <v>9250</v>
      </c>
      <c r="H6" s="13">
        <f t="shared" ref="H6:K6" si="0">SUM(H8:H22)</f>
        <v>427888.2</v>
      </c>
      <c r="I6" s="16">
        <f t="shared" si="0"/>
        <v>221872.2</v>
      </c>
      <c r="J6" s="16">
        <f t="shared" si="0"/>
        <v>190753.5</v>
      </c>
      <c r="K6" s="16">
        <f t="shared" si="0"/>
        <v>15262.5</v>
      </c>
      <c r="L6" s="24" t="s">
        <v>179</v>
      </c>
    </row>
    <row r="7" ht="21" customHeight="1" spans="1:12">
      <c r="A7" s="11"/>
      <c r="B7" s="8"/>
      <c r="C7" s="12"/>
      <c r="D7" s="9"/>
      <c r="E7" s="10"/>
      <c r="F7" s="8"/>
      <c r="G7" s="8"/>
      <c r="H7" s="14"/>
      <c r="I7" s="8"/>
      <c r="J7" s="10"/>
      <c r="K7" s="10"/>
      <c r="L7" s="25"/>
    </row>
    <row r="8" ht="21" customHeight="1" spans="1:12">
      <c r="A8" s="15" t="s">
        <v>18</v>
      </c>
      <c r="B8" s="8">
        <v>2023</v>
      </c>
      <c r="C8" s="16">
        <v>627.121396275949</v>
      </c>
      <c r="D8" s="9">
        <v>24000</v>
      </c>
      <c r="E8" s="10">
        <v>24000</v>
      </c>
      <c r="F8" s="8"/>
      <c r="G8" s="8"/>
      <c r="H8" s="14">
        <f t="shared" ref="H8:H22" si="1">I8+J8+K8</f>
        <v>39600</v>
      </c>
      <c r="I8" s="8">
        <f t="shared" ref="I8:I11" si="2">E8*1.65</f>
        <v>39600</v>
      </c>
      <c r="J8" s="10"/>
      <c r="K8" s="10"/>
      <c r="L8" s="25"/>
    </row>
    <row r="9" ht="21" customHeight="1" spans="1:12">
      <c r="A9" s="17" t="s">
        <v>21</v>
      </c>
      <c r="B9" s="8">
        <v>2023</v>
      </c>
      <c r="C9" s="16">
        <v>175.071389793702</v>
      </c>
      <c r="D9" s="9">
        <v>6700</v>
      </c>
      <c r="E9" s="10"/>
      <c r="F9" s="9">
        <v>6700</v>
      </c>
      <c r="G9" s="8"/>
      <c r="H9" s="14">
        <f t="shared" si="1"/>
        <v>12395</v>
      </c>
      <c r="I9" s="8"/>
      <c r="J9" s="10">
        <f t="shared" ref="J9:J12" si="3">F9*1.85</f>
        <v>12395</v>
      </c>
      <c r="K9" s="10"/>
      <c r="L9" s="25"/>
    </row>
    <row r="10" ht="21" customHeight="1" spans="1:12">
      <c r="A10" s="15" t="s">
        <v>28</v>
      </c>
      <c r="B10" s="8">
        <v>2023</v>
      </c>
      <c r="C10" s="16">
        <v>479.747868151101</v>
      </c>
      <c r="D10" s="9">
        <v>18360</v>
      </c>
      <c r="E10" s="10">
        <v>10940</v>
      </c>
      <c r="F10" s="8">
        <v>2290</v>
      </c>
      <c r="G10" s="8">
        <v>5130</v>
      </c>
      <c r="H10" s="14">
        <f t="shared" si="1"/>
        <v>30752</v>
      </c>
      <c r="I10" s="8">
        <f t="shared" si="2"/>
        <v>18051</v>
      </c>
      <c r="J10" s="10">
        <f t="shared" si="3"/>
        <v>4236.5</v>
      </c>
      <c r="K10" s="10">
        <f>G10*1.65</f>
        <v>8464.5</v>
      </c>
      <c r="L10" s="25"/>
    </row>
    <row r="11" ht="21" customHeight="1" spans="1:12">
      <c r="A11" s="17" t="s">
        <v>38</v>
      </c>
      <c r="B11" s="8">
        <v>2023</v>
      </c>
      <c r="C11" s="16">
        <v>139.79581125318</v>
      </c>
      <c r="D11" s="9">
        <v>5350</v>
      </c>
      <c r="E11" s="10">
        <v>1200</v>
      </c>
      <c r="F11" s="9">
        <v>4150</v>
      </c>
      <c r="G11" s="8"/>
      <c r="H11" s="14">
        <f t="shared" si="1"/>
        <v>9657.5</v>
      </c>
      <c r="I11" s="8">
        <f t="shared" si="2"/>
        <v>1980</v>
      </c>
      <c r="J11" s="10">
        <f t="shared" si="3"/>
        <v>7677.5</v>
      </c>
      <c r="K11" s="10"/>
      <c r="L11" s="25"/>
    </row>
    <row r="12" ht="21" customHeight="1" spans="1:12">
      <c r="A12" s="17" t="s">
        <v>48</v>
      </c>
      <c r="B12" s="8">
        <v>2023</v>
      </c>
      <c r="C12" s="16">
        <v>197.281939245142</v>
      </c>
      <c r="D12" s="9">
        <v>7550</v>
      </c>
      <c r="E12" s="10"/>
      <c r="F12" s="8">
        <v>7550</v>
      </c>
      <c r="G12" s="8"/>
      <c r="H12" s="14">
        <f t="shared" si="1"/>
        <v>13967.5</v>
      </c>
      <c r="I12" s="8"/>
      <c r="J12" s="10">
        <f t="shared" si="3"/>
        <v>13967.5</v>
      </c>
      <c r="K12" s="10"/>
      <c r="L12" s="25"/>
    </row>
    <row r="13" ht="21" customHeight="1" spans="1:12">
      <c r="A13" s="17" t="s">
        <v>61</v>
      </c>
      <c r="B13" s="8">
        <v>2023</v>
      </c>
      <c r="C13" s="16">
        <v>787.246392791742</v>
      </c>
      <c r="D13" s="18">
        <v>30128</v>
      </c>
      <c r="E13" s="18">
        <v>30128</v>
      </c>
      <c r="F13" s="19"/>
      <c r="G13" s="19"/>
      <c r="H13" s="14">
        <f t="shared" si="1"/>
        <v>49711.2</v>
      </c>
      <c r="I13" s="8">
        <f t="shared" ref="I13:I20" si="4">E13*1.65</f>
        <v>49711.2</v>
      </c>
      <c r="J13" s="10"/>
      <c r="K13" s="10"/>
      <c r="L13" s="25"/>
    </row>
    <row r="14" ht="21" customHeight="1" spans="1:12">
      <c r="A14" s="17" t="s">
        <v>64</v>
      </c>
      <c r="B14" s="8">
        <v>2023</v>
      </c>
      <c r="C14" s="16">
        <v>709.953680700731</v>
      </c>
      <c r="D14" s="18">
        <v>27170</v>
      </c>
      <c r="E14" s="18"/>
      <c r="F14" s="19">
        <v>27170</v>
      </c>
      <c r="G14" s="19"/>
      <c r="H14" s="14">
        <f t="shared" si="1"/>
        <v>50264.5</v>
      </c>
      <c r="I14" s="8"/>
      <c r="J14" s="10">
        <f>F14*1.85</f>
        <v>50264.5</v>
      </c>
      <c r="K14" s="10"/>
      <c r="L14" s="25"/>
    </row>
    <row r="15" ht="21" customHeight="1" spans="1:12">
      <c r="A15" s="17" t="s">
        <v>67</v>
      </c>
      <c r="B15" s="8">
        <v>2023</v>
      </c>
      <c r="C15" s="16">
        <v>403.709398852642</v>
      </c>
      <c r="D15" s="18">
        <v>15450</v>
      </c>
      <c r="E15" s="18"/>
      <c r="F15" s="19">
        <v>15450</v>
      </c>
      <c r="G15" s="19"/>
      <c r="H15" s="14">
        <f t="shared" si="1"/>
        <v>28582.5</v>
      </c>
      <c r="I15" s="8"/>
      <c r="J15" s="10">
        <f>F15*1.85</f>
        <v>28582.5</v>
      </c>
      <c r="K15" s="10"/>
      <c r="L15" s="25"/>
    </row>
    <row r="16" ht="21" customHeight="1" spans="1:12">
      <c r="A16" s="15" t="s">
        <v>71</v>
      </c>
      <c r="B16" s="8">
        <v>2023</v>
      </c>
      <c r="C16" s="16">
        <v>339.690756316139</v>
      </c>
      <c r="D16" s="18">
        <v>13000</v>
      </c>
      <c r="E16" s="18">
        <v>13000</v>
      </c>
      <c r="F16" s="19"/>
      <c r="G16" s="19"/>
      <c r="H16" s="14">
        <f t="shared" si="1"/>
        <v>21450</v>
      </c>
      <c r="I16" s="8">
        <f t="shared" si="4"/>
        <v>21450</v>
      </c>
      <c r="J16" s="10"/>
      <c r="K16" s="10"/>
      <c r="L16" s="25"/>
    </row>
    <row r="17" ht="21" customHeight="1" spans="1:12">
      <c r="A17" s="15" t="s">
        <v>72</v>
      </c>
      <c r="B17" s="8">
        <v>2023</v>
      </c>
      <c r="C17" s="16">
        <v>209.040465425316</v>
      </c>
      <c r="D17" s="18">
        <v>8000</v>
      </c>
      <c r="E17" s="18">
        <v>8000</v>
      </c>
      <c r="F17" s="19"/>
      <c r="G17" s="19"/>
      <c r="H17" s="14">
        <f t="shared" si="1"/>
        <v>13200</v>
      </c>
      <c r="I17" s="8">
        <f t="shared" si="4"/>
        <v>13200</v>
      </c>
      <c r="J17" s="10"/>
      <c r="K17" s="10"/>
      <c r="L17" s="25"/>
    </row>
    <row r="18" ht="21" customHeight="1" spans="1:12">
      <c r="A18" s="20" t="s">
        <v>73</v>
      </c>
      <c r="B18" s="8">
        <v>2023</v>
      </c>
      <c r="C18" s="16">
        <v>156.780349068987</v>
      </c>
      <c r="D18" s="18">
        <v>6000</v>
      </c>
      <c r="E18" s="18">
        <v>6000</v>
      </c>
      <c r="F18" s="19"/>
      <c r="G18" s="19"/>
      <c r="H18" s="14">
        <f t="shared" si="1"/>
        <v>9900</v>
      </c>
      <c r="I18" s="8">
        <f t="shared" si="4"/>
        <v>9900</v>
      </c>
      <c r="J18" s="10"/>
      <c r="K18" s="10"/>
      <c r="L18" s="25"/>
    </row>
    <row r="19" ht="21" customHeight="1" spans="1:12">
      <c r="A19" s="20" t="s">
        <v>74</v>
      </c>
      <c r="B19" s="8">
        <v>2023</v>
      </c>
      <c r="C19" s="16">
        <v>527.827175198924</v>
      </c>
      <c r="D19" s="18">
        <v>20200</v>
      </c>
      <c r="E19" s="18">
        <v>20200</v>
      </c>
      <c r="F19" s="19"/>
      <c r="G19" s="19"/>
      <c r="H19" s="14">
        <f t="shared" si="1"/>
        <v>33330</v>
      </c>
      <c r="I19" s="8">
        <f t="shared" si="4"/>
        <v>33330</v>
      </c>
      <c r="J19" s="10"/>
      <c r="K19" s="10"/>
      <c r="L19" s="25"/>
    </row>
    <row r="20" ht="21" customHeight="1" spans="1:12">
      <c r="A20" s="20" t="s">
        <v>75</v>
      </c>
      <c r="B20" s="8">
        <v>2023</v>
      </c>
      <c r="C20" s="16">
        <v>548.731221741456</v>
      </c>
      <c r="D20" s="18">
        <v>21000</v>
      </c>
      <c r="E20" s="18">
        <v>21000</v>
      </c>
      <c r="F20" s="19"/>
      <c r="G20" s="19"/>
      <c r="H20" s="14">
        <f t="shared" si="1"/>
        <v>34650</v>
      </c>
      <c r="I20" s="8">
        <f t="shared" si="4"/>
        <v>34650</v>
      </c>
      <c r="J20" s="10"/>
      <c r="K20" s="10"/>
      <c r="L20" s="25"/>
    </row>
    <row r="21" ht="21" customHeight="1" spans="1:12">
      <c r="A21" s="20" t="s">
        <v>58</v>
      </c>
      <c r="B21" s="8">
        <v>2023</v>
      </c>
      <c r="C21" s="16">
        <v>304.93777893918</v>
      </c>
      <c r="D21" s="19">
        <v>11670</v>
      </c>
      <c r="E21" s="19"/>
      <c r="F21" s="19">
        <v>7550</v>
      </c>
      <c r="G21" s="19">
        <v>4120</v>
      </c>
      <c r="H21" s="14">
        <f t="shared" si="1"/>
        <v>20765.5</v>
      </c>
      <c r="I21" s="8"/>
      <c r="J21" s="10">
        <f>F21*1.85</f>
        <v>13967.5</v>
      </c>
      <c r="K21" s="10">
        <f>G21*1.65</f>
        <v>6798</v>
      </c>
      <c r="L21" s="25"/>
    </row>
    <row r="22" ht="21" customHeight="1" spans="1:12">
      <c r="A22" s="20" t="s">
        <v>56</v>
      </c>
      <c r="B22" s="8">
        <v>2023</v>
      </c>
      <c r="C22" s="16">
        <v>842.694376245807</v>
      </c>
      <c r="D22" s="19">
        <v>32250</v>
      </c>
      <c r="E22" s="19"/>
      <c r="F22" s="19">
        <v>32250</v>
      </c>
      <c r="G22" s="19"/>
      <c r="H22" s="14">
        <f t="shared" si="1"/>
        <v>59662.5</v>
      </c>
      <c r="I22" s="8"/>
      <c r="J22" s="10">
        <f>F22*1.85</f>
        <v>59662.5</v>
      </c>
      <c r="K22" s="10"/>
      <c r="L22" s="26"/>
    </row>
    <row r="23" ht="21" customHeight="1" spans="1:12">
      <c r="A23" s="21" t="s">
        <v>180</v>
      </c>
      <c r="B23" s="21"/>
      <c r="C23" s="21"/>
      <c r="D23" s="22"/>
      <c r="E23" s="22"/>
      <c r="F23" s="22"/>
      <c r="G23" s="22"/>
      <c r="H23" s="22"/>
      <c r="I23" s="27" t="s">
        <v>181</v>
      </c>
      <c r="J23" s="27"/>
      <c r="K23" s="27"/>
      <c r="L23" s="27"/>
    </row>
  </sheetData>
  <mergeCells count="11">
    <mergeCell ref="A2:L2"/>
    <mergeCell ref="D3:L3"/>
    <mergeCell ref="D4:G4"/>
    <mergeCell ref="H4:K4"/>
    <mergeCell ref="A23:C23"/>
    <mergeCell ref="I23:L23"/>
    <mergeCell ref="A4:A5"/>
    <mergeCell ref="B4:B5"/>
    <mergeCell ref="C4:C5"/>
    <mergeCell ref="L4:L5"/>
    <mergeCell ref="L6:L22"/>
  </mergeCells>
  <pageMargins left="0.75" right="0.75" top="1" bottom="1" header="0.511805555555556" footer="0.511805555555556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沅陵县2023年度油茶产业综合开发项目奖补资金兑付表</vt:lpstr>
      <vt:lpstr>第一批</vt:lpstr>
      <vt:lpstr>沅陵县2023年度中央财政油茶发展项目第一批资金兑付明细表</vt:lpstr>
      <vt:lpstr>沅陵县2023年度县级财政油茶发展项目第一批资金兑付明细表</vt:lpstr>
      <vt:lpstr>沅陵县2023年度油茶基地建设项目新造四旁造林苗木及资金统计表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Administrator</cp:lastModifiedBy>
  <dcterms:created xsi:type="dcterms:W3CDTF">2023-04-11T03:21:00Z</dcterms:created>
  <cp:lastPrinted>2023-04-11T08:49:00Z</cp:lastPrinted>
  <dcterms:modified xsi:type="dcterms:W3CDTF">2024-11-25T03:37:14Z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49D7FF47DD904C8992A5C3B3405FDFDB_13</vt:lpwstr>
  </property>
</Properties>
</file>